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RESULTATS" sheetId="1" r:id="rId1"/>
    <sheet name="adulte F" sheetId="2" r:id="rId2"/>
    <sheet name="adulte H" sheetId="3" r:id="rId3"/>
    <sheet name="ado F" sheetId="4" r:id="rId4"/>
    <sheet name="jeune MH" sheetId="5" r:id="rId5"/>
    <sheet name="jeune BH" sheetId="6" r:id="rId6"/>
    <sheet name="jeune F" sheetId="7" r:id="rId7"/>
    <sheet name="poussin H" sheetId="8" r:id="rId8"/>
    <sheet name="poussin F" sheetId="9" r:id="rId9"/>
  </sheets>
  <externalReferences>
    <externalReference r:id="rId12"/>
    <externalReference r:id="rId13"/>
  </externalReferences>
  <definedNames>
    <definedName name="matrice" localSheetId="3">'ado F'!$A$2:$B$33</definedName>
    <definedName name="matrice" localSheetId="1">'adulte F'!$A$2:$B$33</definedName>
    <definedName name="matrice" localSheetId="2">'adulte H'!$A$2:$B$33</definedName>
    <definedName name="matrice" localSheetId="5">'jeune BH'!$A$2:$B$33</definedName>
    <definedName name="matrice" localSheetId="6">'jeune F'!$A$2:$B$33</definedName>
    <definedName name="matrice" localSheetId="4">'jeune MH'!$A$2:$B$33</definedName>
    <definedName name="matrice" localSheetId="8">'poussin F'!$A$2:$B$33</definedName>
    <definedName name="matrice" localSheetId="7">'poussin H'!$A$2:$B$33</definedName>
    <definedName name="matrice">#REF!</definedName>
    <definedName name="Podium" localSheetId="3">'ado F'!$Q$1</definedName>
    <definedName name="Podium" localSheetId="1">'adulte F'!$Q$1</definedName>
    <definedName name="Podium" localSheetId="2">'adulte H'!$Q$1</definedName>
    <definedName name="Podium" localSheetId="5">'jeune BH'!$Q$1</definedName>
    <definedName name="Podium" localSheetId="6">'jeune F'!$Q$1</definedName>
    <definedName name="Podium" localSheetId="4">'jeune MH'!$Q$1</definedName>
    <definedName name="Podium" localSheetId="8">'poussin F'!$Q$1</definedName>
    <definedName name="Podium" localSheetId="7">'poussin H'!$Q$1</definedName>
    <definedName name="Tour1" localSheetId="3">'ado F'!$F$2</definedName>
    <definedName name="Tour1" localSheetId="1">'adulte F'!$F$2</definedName>
    <definedName name="Tour1" localSheetId="2">'adulte H'!$F$2</definedName>
    <definedName name="Tour1" localSheetId="5">'jeune BH'!$F$2</definedName>
    <definedName name="Tour1" localSheetId="6">'jeune F'!$F$2</definedName>
    <definedName name="Tour1" localSheetId="4">'jeune MH'!$F$2</definedName>
    <definedName name="Tour1" localSheetId="8">'poussin F'!$F$2</definedName>
    <definedName name="Tour1" localSheetId="7">'poussin H'!$F$2</definedName>
    <definedName name="Tour2" localSheetId="3">'ado F'!$I$2</definedName>
    <definedName name="Tour2" localSheetId="1">'adulte F'!$I$2</definedName>
    <definedName name="Tour2" localSheetId="2">'adulte H'!$I$2</definedName>
    <definedName name="Tour2" localSheetId="5">'jeune BH'!$I$2</definedName>
    <definedName name="Tour2" localSheetId="6">'jeune F'!$I$2</definedName>
    <definedName name="Tour2" localSheetId="4">'jeune MH'!$I$2</definedName>
    <definedName name="Tour2" localSheetId="8">'poussin F'!$I$2</definedName>
    <definedName name="Tour2" localSheetId="7">'poussin H'!$I$2</definedName>
    <definedName name="Tour3" localSheetId="3">'ado F'!$M$2</definedName>
    <definedName name="Tour3" localSheetId="1">'adulte F'!$M$2</definedName>
    <definedName name="Tour3" localSheetId="2">'adulte H'!$M$2</definedName>
    <definedName name="Tour3" localSheetId="5">'jeune BH'!$M$2</definedName>
    <definedName name="Tour3" localSheetId="6">'jeune F'!$M$2</definedName>
    <definedName name="Tour3" localSheetId="4">'jeune MH'!$M$2</definedName>
    <definedName name="Tour3" localSheetId="8">'poussin F'!$M$2</definedName>
    <definedName name="Tour3" localSheetId="7">'poussin H'!$M$2</definedName>
    <definedName name="Tour4" localSheetId="3">'ado F'!$Q$7</definedName>
    <definedName name="Tour4" localSheetId="1">'adulte F'!$Q$7</definedName>
    <definedName name="Tour4" localSheetId="2">'adulte H'!$Q$7</definedName>
    <definedName name="Tour4" localSheetId="5">'jeune BH'!$Q$7</definedName>
    <definedName name="Tour4" localSheetId="6">'jeune F'!$Q$7</definedName>
    <definedName name="Tour4" localSheetId="4">'jeune MH'!$Q$7</definedName>
    <definedName name="Tour4" localSheetId="8">'poussin F'!$Q$7</definedName>
    <definedName name="Tour4" localSheetId="7">'poussin H'!$Q$7</definedName>
    <definedName name="Tour4">#REF!</definedName>
    <definedName name="_xlnm.Print_Area" localSheetId="0">'RESULTATS'!$A$41:$K$110</definedName>
  </definedNames>
  <calcPr fullCalcOnLoad="1"/>
</workbook>
</file>

<file path=xl/sharedStrings.xml><?xml version="1.0" encoding="utf-8"?>
<sst xmlns="http://schemas.openxmlformats.org/spreadsheetml/2006/main" count="823" uniqueCount="206">
  <si>
    <t>le samedi 24 fevrier</t>
  </si>
  <si>
    <t>MATIN</t>
  </si>
  <si>
    <t>ADULTE FEMME</t>
  </si>
  <si>
    <t>GESLAIN MARIE LYNE</t>
  </si>
  <si>
    <t>DREUX</t>
  </si>
  <si>
    <t>FROGER NATHALIE</t>
  </si>
  <si>
    <t>VOVES</t>
  </si>
  <si>
    <t>VULLIET SOPHIE</t>
  </si>
  <si>
    <t>COMPAIN STEPHANIE</t>
  </si>
  <si>
    <t>NOGENT LE ROI</t>
  </si>
  <si>
    <t>PELLEGRIN LUCIE</t>
  </si>
  <si>
    <t>EPERNON</t>
  </si>
  <si>
    <t>GROISET MELISSA</t>
  </si>
  <si>
    <t>BOUCHER STEPHANIE</t>
  </si>
  <si>
    <t>BROU</t>
  </si>
  <si>
    <t>QUONIOU SANDRINE</t>
  </si>
  <si>
    <t>AUNEAU</t>
  </si>
  <si>
    <t>LANCHES CLAIRE</t>
  </si>
  <si>
    <t>AFONSO LAETITIA</t>
  </si>
  <si>
    <t>BERTHOLLE MARIE-CLAIRE</t>
  </si>
  <si>
    <t>ANET</t>
  </si>
  <si>
    <t>GIBERT FRANCOISE</t>
  </si>
  <si>
    <t>CARREZ SANDRINE</t>
  </si>
  <si>
    <t>ADULTE HOMME</t>
  </si>
  <si>
    <t>PASQUIER TONY</t>
  </si>
  <si>
    <t>COCHIN PASCAL</t>
  </si>
  <si>
    <t>NOGENT LE ROTROU</t>
  </si>
  <si>
    <t>BERTHOLLE PATRICK</t>
  </si>
  <si>
    <t>ESNAULT LAURENT</t>
  </si>
  <si>
    <t>ARROU</t>
  </si>
  <si>
    <t>AUBERT STEPHANE</t>
  </si>
  <si>
    <t>MARTIN PHILIPPE</t>
  </si>
  <si>
    <t>LIGOT GUILLAUME</t>
  </si>
  <si>
    <t>LEFEBVRE BENOIT</t>
  </si>
  <si>
    <t>MORAND GUILLAUME</t>
  </si>
  <si>
    <t>MAILLARD JEAN CLAUDE</t>
  </si>
  <si>
    <t>ECUYER PATRICE</t>
  </si>
  <si>
    <t>LEVES</t>
  </si>
  <si>
    <t>GAUTIER STEPHANE</t>
  </si>
  <si>
    <t>LALEU ALAIN</t>
  </si>
  <si>
    <t>APRES MIDI</t>
  </si>
  <si>
    <t>POUSSINE</t>
  </si>
  <si>
    <t>FROGER LISA</t>
  </si>
  <si>
    <t>VERDIER LYLOO</t>
  </si>
  <si>
    <t>FLOHIC CAMILLE</t>
  </si>
  <si>
    <t>DUBRAY JUSTINE</t>
  </si>
  <si>
    <t>ROCACHER NATASHA</t>
  </si>
  <si>
    <t>POUSSIN</t>
  </si>
  <si>
    <t>COCHIN NOA</t>
  </si>
  <si>
    <t>MONNIN THIBAULT</t>
  </si>
  <si>
    <t>OF--MOYA ETHAN</t>
  </si>
  <si>
    <t>MARTIN CYRIL</t>
  </si>
  <si>
    <t>VALEIX MILAN</t>
  </si>
  <si>
    <t>PERRAULT JULES</t>
  </si>
  <si>
    <t>HOMMET HUGO</t>
  </si>
  <si>
    <t>JEUNE FILLE</t>
  </si>
  <si>
    <t>DAM VAN NHINH FLAVIE</t>
  </si>
  <si>
    <t>LEGRAND SIBYLLE</t>
  </si>
  <si>
    <t>CHARTRES</t>
  </si>
  <si>
    <t>GALLONI MARGOT</t>
  </si>
  <si>
    <t>DACALOR QUITERIE</t>
  </si>
  <si>
    <t>MARCHAND CAMILLE</t>
  </si>
  <si>
    <t>ILLIERS COMBRAY</t>
  </si>
  <si>
    <t>PREHU WATTEAU ALIENOR</t>
  </si>
  <si>
    <t>BLANCHETIERE EMMA</t>
  </si>
  <si>
    <t>DACALOR LEEA</t>
  </si>
  <si>
    <t>BERTHOLLE MÉLISSA</t>
  </si>
  <si>
    <t>LECONTE CAMILLE</t>
  </si>
  <si>
    <t>BOUCHER MATHILDE</t>
  </si>
  <si>
    <t>BENJAMIN</t>
  </si>
  <si>
    <t>PROUST LOUIS-CORENTIN</t>
  </si>
  <si>
    <t>HAYE MATHIS</t>
  </si>
  <si>
    <t>MARTINEZ MATTHIEU</t>
  </si>
  <si>
    <t>CUISSARD MARTIN LAURENT</t>
  </si>
  <si>
    <t>DOMINGUES MATHEO</t>
  </si>
  <si>
    <t>PIEDEFER VIVIEN</t>
  </si>
  <si>
    <t>LIGOT ELOUANN</t>
  </si>
  <si>
    <t>PICHON TOURY JULES</t>
  </si>
  <si>
    <t>JOSSE MATHIS</t>
  </si>
  <si>
    <t>MINIME</t>
  </si>
  <si>
    <t>BINEY MAXIME</t>
  </si>
  <si>
    <t>NOGENT LE PHAYE</t>
  </si>
  <si>
    <t>DELOUX YOHENN</t>
  </si>
  <si>
    <t>GOUSSARD TIMOTHE</t>
  </si>
  <si>
    <t>MARCHAND TONY</t>
  </si>
  <si>
    <t>POINSIGNON TRISTAN</t>
  </si>
  <si>
    <t>GUERIN LOGAN</t>
  </si>
  <si>
    <t>ADO FILLE</t>
  </si>
  <si>
    <t>POTRON CLEMENCE</t>
  </si>
  <si>
    <t>BREANT GWENAELLE</t>
  </si>
  <si>
    <t>LEFFRAY MARINE</t>
  </si>
  <si>
    <t>MERCIER OCEANE</t>
  </si>
  <si>
    <t>DUBOIS CLARISSE</t>
  </si>
  <si>
    <t>SIMON JEMINA</t>
  </si>
  <si>
    <t>ADO GARCON</t>
  </si>
  <si>
    <t>LECAPITAINE ELOUAN</t>
  </si>
  <si>
    <t>1</t>
  </si>
  <si>
    <t>2</t>
  </si>
  <si>
    <t>1/8</t>
  </si>
  <si>
    <t>1/4</t>
  </si>
  <si>
    <t>1/2</t>
  </si>
  <si>
    <t>PF</t>
  </si>
  <si>
    <t>FIN</t>
  </si>
  <si>
    <t>7</t>
  </si>
  <si>
    <t>5</t>
  </si>
  <si>
    <t>6</t>
  </si>
  <si>
    <t>3</t>
  </si>
  <si>
    <t>4</t>
  </si>
  <si>
    <t>Nom</t>
  </si>
  <si>
    <t>02A</t>
  </si>
  <si>
    <t>02B</t>
  </si>
  <si>
    <t>03A</t>
  </si>
  <si>
    <t>03B</t>
  </si>
  <si>
    <t>04A</t>
  </si>
  <si>
    <t>04B</t>
  </si>
  <si>
    <t>05A</t>
  </si>
  <si>
    <t>05B</t>
  </si>
  <si>
    <t>06A</t>
  </si>
  <si>
    <t>06B</t>
  </si>
  <si>
    <t>07A</t>
  </si>
  <si>
    <t>07B</t>
  </si>
  <si>
    <t>08A</t>
  </si>
  <si>
    <t>08B</t>
  </si>
  <si>
    <t>09A</t>
  </si>
  <si>
    <t>09B</t>
  </si>
  <si>
    <t>10A</t>
  </si>
  <si>
    <t>10B</t>
  </si>
  <si>
    <t>11A</t>
  </si>
  <si>
    <t>11B</t>
  </si>
  <si>
    <t>12A</t>
  </si>
  <si>
    <t>ORGERES EN BEAUCE</t>
  </si>
  <si>
    <t>12B</t>
  </si>
  <si>
    <t>13A</t>
  </si>
  <si>
    <t>13B</t>
  </si>
  <si>
    <t>14A</t>
  </si>
  <si>
    <t>14B</t>
  </si>
  <si>
    <t>02C</t>
  </si>
  <si>
    <t>03C</t>
  </si>
  <si>
    <t>03D</t>
  </si>
  <si>
    <t>04C</t>
  </si>
  <si>
    <t>05C</t>
  </si>
  <si>
    <t>06C</t>
  </si>
  <si>
    <t>06D</t>
  </si>
  <si>
    <t>07C</t>
  </si>
  <si>
    <t>07D</t>
  </si>
  <si>
    <t>08C</t>
  </si>
  <si>
    <t>09C</t>
  </si>
  <si>
    <t>09D</t>
  </si>
  <si>
    <t>10C</t>
  </si>
  <si>
    <t>11C</t>
  </si>
  <si>
    <t>11D</t>
  </si>
  <si>
    <t>12C</t>
  </si>
  <si>
    <t>13C</t>
  </si>
  <si>
    <t>13D</t>
  </si>
  <si>
    <t>14C</t>
  </si>
  <si>
    <t>15A</t>
  </si>
  <si>
    <t>15B</t>
  </si>
  <si>
    <t>15C</t>
  </si>
  <si>
    <t>16A</t>
  </si>
  <si>
    <t>16C</t>
  </si>
  <si>
    <t>Qualif</t>
  </si>
  <si>
    <t>Tour1</t>
  </si>
  <si>
    <t>Catégorie :</t>
  </si>
  <si>
    <t>Tour2</t>
  </si>
  <si>
    <t>Tour3</t>
  </si>
  <si>
    <t>Mettre 1 après la finale -&gt;</t>
  </si>
  <si>
    <t>Cl</t>
  </si>
  <si>
    <t>Score</t>
  </si>
  <si>
    <t>Mettre 1 quand c'est fait -&gt;</t>
  </si>
  <si>
    <t>Podium</t>
  </si>
  <si>
    <t>cible</t>
  </si>
  <si>
    <t>Tour4</t>
  </si>
  <si>
    <t>Finale</t>
  </si>
  <si>
    <t>Petite finale</t>
  </si>
  <si>
    <t>1/16</t>
  </si>
  <si>
    <t>1/2    -     Finales</t>
  </si>
  <si>
    <t xml:space="preserve">cible </t>
  </si>
  <si>
    <t>cible 1</t>
  </si>
  <si>
    <t>cible 2</t>
  </si>
  <si>
    <t>cible 3</t>
  </si>
  <si>
    <t>cible 4</t>
  </si>
  <si>
    <t>cible 5</t>
  </si>
  <si>
    <t>cible 6</t>
  </si>
  <si>
    <t>cible 7</t>
  </si>
  <si>
    <t>cible 8</t>
  </si>
  <si>
    <t>cible 9</t>
  </si>
  <si>
    <t>cible 10</t>
  </si>
  <si>
    <t>cible 11</t>
  </si>
  <si>
    <t>cible 12</t>
  </si>
  <si>
    <t>cible 13</t>
  </si>
  <si>
    <t>cible 14</t>
  </si>
  <si>
    <t>cible 15</t>
  </si>
  <si>
    <t>cible 16</t>
  </si>
  <si>
    <t>Ado F</t>
  </si>
  <si>
    <t>Adulte H</t>
  </si>
  <si>
    <t>Adulte F</t>
  </si>
  <si>
    <t>Jeune MH</t>
  </si>
  <si>
    <t>Jeune BH</t>
  </si>
  <si>
    <t>Jeune F</t>
  </si>
  <si>
    <t>Poussin H</t>
  </si>
  <si>
    <t>Poussin F</t>
  </si>
  <si>
    <t>FINALE DEBUTANTS BROU</t>
  </si>
  <si>
    <t>Résultats</t>
  </si>
  <si>
    <t>0</t>
  </si>
  <si>
    <t>DIMITRIADES JUSTINE</t>
  </si>
  <si>
    <t>,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</si>
</sst>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"/>
    <numFmt numFmtId="165" formatCode="\ ##0"/>
    <numFmt numFmtId="166" formatCode="\(\$#,##0_);\(\$#,##0\)"/>
    <numFmt numFmtId="167" formatCode="\(\$#,##0_);[Red]\(\$#,##0\)"/>
    <numFmt numFmtId="168" formatCode="\(\$#,##0.00_);\(\$#,##0.00\)"/>
    <numFmt numFmtId="169" formatCode="\(\$#,##0.00_);[Red]\(\$#,##0.00\)"/>
    <numFmt numFmtId="170" formatCode="_(\$* #,##0_);_(\$* \(#,##0\);_(\$* &quot;-&quot;_);_(@_)"/>
    <numFmt numFmtId="171" formatCode="_(* #,##0_);_(* \(#,##0\);_(* &quot;-&quot;_);_(@_)"/>
    <numFmt numFmtId="172" formatCode="_(* #,##0.00_);_(* \(#,##0.00\);_(* &quot;-&quot;??_);_(@_)"/>
    <numFmt numFmtId="173" formatCode="_(\$* #,##0.00_);_(\$* \(#,##0.00\);_(\$* &quot;-&quot;??_);_(@_)"/>
    <numFmt numFmtId="174" formatCode="&quot;JJ/MM/AAAA&quot;"/>
    <numFmt numFmtId="175" formatCode="&quot;cible &quot;\ ##0"/>
    <numFmt numFmtId="176" formatCode="#,##0\ &quot;F&quot;;\-#,##0\ &quot;F&quot;"/>
    <numFmt numFmtId="177" formatCode="#,##0\ &quot;F&quot;;[Red]\-#,##0\ &quot;F&quot;"/>
    <numFmt numFmtId="178" formatCode="#,##0.00\ &quot;F&quot;;\-#,##0.00\ &quot;F&quot;"/>
    <numFmt numFmtId="179" formatCode="#,##0.00\ &quot;F&quot;;[Red]\-#,##0.00\ &quot;F&quot;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_-* #,##0&quot; F&quot;_-;\-* #,##0&quot; F&quot;_-;_-* &quot;-&quot;&quot; F&quot;_-;_-@_-"/>
    <numFmt numFmtId="185" formatCode="_-* #,##0_ _F_-;\-* #,##0_ _F_-;_-* &quot;-&quot;_ _F_-;_-@_-"/>
    <numFmt numFmtId="186" formatCode="_-* #,##0.00&quot; F&quot;_-;\-* #,##0.00&quot; F&quot;_-;_-* &quot;-&quot;??&quot; F&quot;_-;_-@_-"/>
    <numFmt numFmtId="187" formatCode="_-* #,##0.00_ _F_-;\-* #,##0.00_ _F_-;_-* &quot;-&quot;??_ _F_-;_-@_-"/>
    <numFmt numFmtId="188" formatCode="d/m"/>
    <numFmt numFmtId="189" formatCode="#&quot; &quot;??/16"/>
    <numFmt numFmtId="190" formatCode="0.0000000000"/>
    <numFmt numFmtId="191" formatCode="0.00000"/>
    <numFmt numFmtId="192" formatCode="0.0"/>
    <numFmt numFmtId="193" formatCode="0.000"/>
    <numFmt numFmtId="194" formatCode="#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0"/>
    </font>
    <font>
      <sz val="8"/>
      <color indexed="10"/>
      <name val="Arial"/>
      <family val="0"/>
    </font>
    <font>
      <sz val="8"/>
      <color indexed="17"/>
      <name val="Arial"/>
      <family val="0"/>
    </font>
    <font>
      <b/>
      <sz val="24"/>
      <color indexed="10"/>
      <name val="Arial"/>
      <family val="2"/>
    </font>
    <font>
      <b/>
      <sz val="18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6"/>
      <color indexed="12"/>
      <name val="Arial"/>
      <family val="2"/>
    </font>
    <font>
      <b/>
      <i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double"/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double"/>
      <top style="mediumDash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9" borderId="1" applyNumberFormat="0" applyAlignment="0" applyProtection="0"/>
    <xf numFmtId="0" fontId="5" fillId="0" borderId="2" applyNumberFormat="0" applyFill="0" applyAlignment="0" applyProtection="0"/>
    <xf numFmtId="0" fontId="6" fillId="3" borderId="1" applyNumberFormat="0" applyAlignment="0" applyProtection="0"/>
    <xf numFmtId="0" fontId="7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5" borderId="3" applyNumberFormat="0" applyFont="0" applyAlignment="0" applyProtection="0"/>
    <xf numFmtId="9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2" fillId="9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4" borderId="9" applyNumberFormat="0" applyAlignment="0" applyProtection="0"/>
  </cellStyleXfs>
  <cellXfs count="172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Alignment="1">
      <alignment horizontal="center"/>
    </xf>
    <xf numFmtId="164" fontId="0" fillId="0" borderId="0" xfId="62" applyNumberFormat="1" applyFont="1" applyFill="1" applyBorder="1" applyAlignment="1" applyProtection="1">
      <alignment horizontal="center" vertical="center" readingOrder="1"/>
      <protection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30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164" fontId="0" fillId="0" borderId="0" xfId="56" applyNumberFormat="1" applyFont="1" applyFill="1" applyBorder="1" applyAlignment="1" applyProtection="1">
      <alignment horizontal="center" vertical="center" readingOrder="1"/>
      <protection/>
    </xf>
    <xf numFmtId="0" fontId="30" fillId="0" borderId="0" xfId="56" applyNumberFormat="1" applyFont="1" applyFill="1" applyBorder="1" applyAlignment="1" applyProtection="1">
      <alignment horizontal="left" vertical="center" readingOrder="1"/>
      <protection/>
    </xf>
    <xf numFmtId="0" fontId="30" fillId="0" borderId="0" xfId="56" applyNumberFormat="1" applyFont="1" applyFill="1" applyBorder="1" applyAlignment="1" applyProtection="1">
      <alignment horizontal="center" vertical="center" wrapText="1" readingOrder="1"/>
      <protection/>
    </xf>
    <xf numFmtId="0" fontId="21" fillId="0" borderId="0" xfId="59" applyNumberFormat="1" applyFont="1" applyFill="1" applyBorder="1" applyAlignment="1" applyProtection="1">
      <alignment horizontal="left" vertical="center" readingOrder="1"/>
      <protection/>
    </xf>
    <xf numFmtId="0" fontId="21" fillId="0" borderId="0" xfId="59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6" applyNumberFormat="1" applyFont="1" applyFill="1" applyBorder="1" applyAlignment="1" applyProtection="1">
      <alignment horizontal="left" vertical="center"/>
      <protection/>
    </xf>
    <xf numFmtId="0" fontId="0" fillId="0" borderId="0" xfId="56" applyNumberFormat="1" applyFont="1" applyFill="1" applyBorder="1" applyAlignment="1" applyProtection="1">
      <alignment horizontal="center" vertical="center"/>
      <protection/>
    </xf>
    <xf numFmtId="0" fontId="0" fillId="0" borderId="0" xfId="56" applyNumberFormat="1" applyFont="1" applyFill="1" applyBorder="1" applyAlignment="1" applyProtection="1">
      <alignment horizontal="left" vertical="center" readingOrder="1"/>
      <protection/>
    </xf>
    <xf numFmtId="0" fontId="0" fillId="0" borderId="0" xfId="56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56" applyNumberFormat="1" applyFont="1" applyFill="1" applyBorder="1" applyAlignment="1" applyProtection="1">
      <alignment horizontal="center" vertical="center" wrapText="1"/>
      <protection/>
    </xf>
    <xf numFmtId="0" fontId="31" fillId="0" borderId="0" xfId="56" applyNumberFormat="1" applyFont="1" applyFill="1" applyBorder="1" applyAlignment="1" applyProtection="1">
      <alignment horizontal="left" vertical="center" readingOrder="1"/>
      <protection/>
    </xf>
    <xf numFmtId="0" fontId="31" fillId="0" borderId="0" xfId="56" applyNumberFormat="1" applyFont="1" applyFill="1" applyBorder="1" applyAlignment="1" applyProtection="1">
      <alignment horizontal="center" vertical="center" wrapText="1" readingOrder="1"/>
      <protection/>
    </xf>
    <xf numFmtId="0" fontId="21" fillId="0" borderId="0" xfId="56" applyNumberFormat="1" applyFont="1" applyFill="1" applyBorder="1" applyAlignment="1" applyProtection="1">
      <alignment horizontal="left" vertical="center" readingOrder="1"/>
      <protection/>
    </xf>
    <xf numFmtId="0" fontId="21" fillId="0" borderId="0" xfId="56" applyNumberFormat="1" applyFont="1" applyFill="1" applyBorder="1" applyAlignment="1" applyProtection="1">
      <alignment horizontal="center" vertical="center" wrapText="1" readingOrder="1"/>
      <protection/>
    </xf>
    <xf numFmtId="3" fontId="21" fillId="0" borderId="0" xfId="56" applyNumberFormat="1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3" fontId="30" fillId="0" borderId="0" xfId="56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21" fillId="0" borderId="0" xfId="0" applyNumberFormat="1" applyFont="1" applyFill="1" applyBorder="1" applyAlignment="1" applyProtection="1">
      <alignment horizontal="left" vertical="center" readingOrder="1"/>
      <protection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55" applyNumberFormat="1" applyFont="1" applyFill="1" applyBorder="1" applyAlignment="1" applyProtection="1">
      <alignment horizontal="left" vertical="center" wrapText="1" readingOrder="1"/>
      <protection/>
    </xf>
    <xf numFmtId="49" fontId="20" fillId="0" borderId="0" xfId="0" applyNumberFormat="1" applyFont="1" applyFill="1" applyAlignment="1">
      <alignment horizontal="right"/>
    </xf>
    <xf numFmtId="49" fontId="22" fillId="0" borderId="0" xfId="0" applyNumberFormat="1" applyFont="1" applyFill="1" applyAlignment="1">
      <alignment horizontal="center"/>
    </xf>
    <xf numFmtId="49" fontId="23" fillId="0" borderId="0" xfId="0" applyNumberFormat="1" applyFont="1" applyFill="1" applyAlignment="1">
      <alignment horizontal="center"/>
    </xf>
    <xf numFmtId="49" fontId="30" fillId="0" borderId="0" xfId="0" applyNumberFormat="1" applyFont="1" applyFill="1" applyAlignment="1">
      <alignment horizontal="center"/>
    </xf>
    <xf numFmtId="49" fontId="30" fillId="0" borderId="0" xfId="0" applyNumberFormat="1" applyFont="1" applyFill="1" applyAlignment="1">
      <alignment horizontal="left"/>
    </xf>
    <xf numFmtId="49" fontId="21" fillId="0" borderId="0" xfId="0" applyNumberFormat="1" applyFont="1" applyFill="1" applyAlignment="1">
      <alignment horizontal="left"/>
    </xf>
    <xf numFmtId="49" fontId="21" fillId="0" borderId="0" xfId="0" applyNumberFormat="1" applyFont="1" applyFill="1" applyAlignment="1">
      <alignment horizontal="center"/>
    </xf>
    <xf numFmtId="49" fontId="31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/>
    </xf>
    <xf numFmtId="49" fontId="31" fillId="0" borderId="0" xfId="0" applyNumberFormat="1" applyFont="1" applyFill="1" applyAlignment="1">
      <alignment horizontal="left"/>
    </xf>
    <xf numFmtId="49" fontId="31" fillId="0" borderId="0" xfId="64" applyNumberFormat="1" applyFont="1" applyFill="1" applyBorder="1" applyAlignment="1" applyProtection="1">
      <alignment horizontal="center" vertical="center" readingOrder="1"/>
      <protection/>
    </xf>
    <xf numFmtId="0" fontId="33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0" fillId="0" borderId="0" xfId="0" applyFill="1" applyBorder="1" applyAlignment="1" applyProtection="1">
      <alignment/>
      <protection/>
    </xf>
    <xf numFmtId="0" fontId="32" fillId="0" borderId="0" xfId="0" applyFont="1" applyFill="1" applyAlignment="1">
      <alignment horizontal="right" vertical="center"/>
    </xf>
    <xf numFmtId="0" fontId="29" fillId="18" borderId="0" xfId="0" applyFont="1" applyFill="1" applyAlignment="1">
      <alignment horizontal="center" vertical="center"/>
    </xf>
    <xf numFmtId="0" fontId="0" fillId="18" borderId="0" xfId="0" applyFill="1" applyBorder="1" applyAlignment="1" applyProtection="1">
      <alignment/>
      <protection/>
    </xf>
    <xf numFmtId="0" fontId="0" fillId="0" borderId="0" xfId="0" applyFill="1" applyAlignment="1">
      <alignment horizontal="right" vertical="center"/>
    </xf>
    <xf numFmtId="0" fontId="0" fillId="7" borderId="10" xfId="0" applyFill="1" applyBorder="1" applyAlignment="1" applyProtection="1">
      <alignment horizontal="center"/>
      <protection locked="0"/>
    </xf>
    <xf numFmtId="0" fontId="32" fillId="0" borderId="0" xfId="0" applyFont="1" applyFill="1" applyAlignment="1">
      <alignment horizontal="center"/>
    </xf>
    <xf numFmtId="0" fontId="32" fillId="8" borderId="0" xfId="0" applyFont="1" applyFill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0" fillId="0" borderId="11" xfId="0" applyNumberFormat="1" applyFill="1" applyBorder="1" applyAlignment="1" applyProtection="1">
      <alignment/>
      <protection locked="0"/>
    </xf>
    <xf numFmtId="0" fontId="32" fillId="8" borderId="0" xfId="0" applyFont="1" applyFill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>
      <alignment/>
    </xf>
    <xf numFmtId="0" fontId="32" fillId="8" borderId="0" xfId="0" applyFont="1" applyFill="1" applyAlignment="1" applyProtection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 applyProtection="1">
      <alignment/>
      <protection locked="0"/>
    </xf>
    <xf numFmtId="0" fontId="32" fillId="0" borderId="16" xfId="0" applyFont="1" applyFill="1" applyBorder="1" applyAlignment="1">
      <alignment horizontal="right" vertical="center"/>
    </xf>
    <xf numFmtId="0" fontId="32" fillId="0" borderId="17" xfId="0" applyFont="1" applyFill="1" applyBorder="1" applyAlignment="1">
      <alignment horizontal="right" vertical="center"/>
    </xf>
    <xf numFmtId="0" fontId="0" fillId="0" borderId="18" xfId="0" applyFill="1" applyBorder="1" applyAlignment="1">
      <alignment/>
    </xf>
    <xf numFmtId="0" fontId="34" fillId="0" borderId="0" xfId="0" applyFont="1" applyFill="1" applyAlignment="1">
      <alignment horizontal="center" vertical="top"/>
    </xf>
    <xf numFmtId="0" fontId="32" fillId="0" borderId="19" xfId="0" applyFont="1" applyFill="1" applyBorder="1" applyAlignment="1">
      <alignment horizontal="right" vertical="center"/>
    </xf>
    <xf numFmtId="0" fontId="0" fillId="0" borderId="11" xfId="0" applyFill="1" applyBorder="1" applyAlignment="1" applyProtection="1">
      <alignment/>
      <protection locked="0"/>
    </xf>
    <xf numFmtId="0" fontId="0" fillId="0" borderId="20" xfId="0" applyFill="1" applyBorder="1" applyAlignment="1">
      <alignment/>
    </xf>
    <xf numFmtId="0" fontId="32" fillId="0" borderId="0" xfId="0" applyFont="1" applyFill="1" applyAlignment="1">
      <alignment horizontal="right" vertical="center"/>
    </xf>
    <xf numFmtId="0" fontId="0" fillId="0" borderId="21" xfId="0" applyFill="1" applyBorder="1" applyAlignment="1">
      <alignment/>
    </xf>
    <xf numFmtId="0" fontId="0" fillId="0" borderId="18" xfId="0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>
      <alignment/>
    </xf>
    <xf numFmtId="0" fontId="0" fillId="0" borderId="15" xfId="0" applyFill="1" applyBorder="1" applyAlignment="1" applyProtection="1">
      <alignment/>
      <protection locked="0"/>
    </xf>
    <xf numFmtId="0" fontId="0" fillId="0" borderId="0" xfId="0" applyFill="1" applyAlignment="1">
      <alignment horizontal="centerContinuous" vertical="top"/>
    </xf>
    <xf numFmtId="0" fontId="34" fillId="0" borderId="22" xfId="0" applyFont="1" applyFill="1" applyBorder="1" applyAlignment="1">
      <alignment horizontal="center" vertical="top"/>
    </xf>
    <xf numFmtId="0" fontId="0" fillId="0" borderId="22" xfId="0" applyFill="1" applyBorder="1" applyAlignment="1" applyProtection="1">
      <alignment/>
      <protection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0" fontId="32" fillId="0" borderId="21" xfId="0" applyFont="1" applyFill="1" applyBorder="1" applyAlignment="1">
      <alignment horizontal="right" vertical="center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5" xfId="0" applyFill="1" applyBorder="1" applyAlignment="1" applyProtection="1">
      <alignment/>
      <protection/>
    </xf>
    <xf numFmtId="0" fontId="0" fillId="0" borderId="25" xfId="0" applyFill="1" applyBorder="1" applyAlignment="1">
      <alignment horizontal="right" vertical="center"/>
    </xf>
    <xf numFmtId="0" fontId="0" fillId="0" borderId="26" xfId="0" applyFill="1" applyBorder="1" applyAlignment="1">
      <alignment horizontal="right" vertical="center"/>
    </xf>
    <xf numFmtId="0" fontId="32" fillId="0" borderId="20" xfId="0" applyFont="1" applyFill="1" applyBorder="1" applyAlignment="1">
      <alignment horizontal="right" vertical="center"/>
    </xf>
    <xf numFmtId="0" fontId="0" fillId="0" borderId="0" xfId="0" applyFill="1" applyAlignment="1" applyProtection="1">
      <alignment horizontal="centerContinuous" vertical="top"/>
      <protection/>
    </xf>
    <xf numFmtId="0" fontId="34" fillId="0" borderId="0" xfId="0" applyFont="1" applyFill="1" applyAlignment="1">
      <alignment horizontal="center"/>
    </xf>
    <xf numFmtId="0" fontId="0" fillId="0" borderId="21" xfId="0" applyFill="1" applyBorder="1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0" fontId="34" fillId="0" borderId="0" xfId="0" applyFont="1" applyAlignment="1">
      <alignment horizontal="center" vertical="top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 quotePrefix="1">
      <alignment horizontal="center"/>
    </xf>
    <xf numFmtId="0" fontId="32" fillId="0" borderId="0" xfId="0" applyFont="1" applyAlignment="1" applyProtection="1">
      <alignment horizontal="center"/>
      <protection/>
    </xf>
    <xf numFmtId="0" fontId="32" fillId="0" borderId="0" xfId="0" applyFont="1" applyFill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0" fillId="0" borderId="27" xfId="55" applyNumberFormat="1" applyFont="1" applyFill="1" applyBorder="1" applyAlignment="1" applyProtection="1">
      <alignment horizontal="center" vertical="center" readingOrder="1"/>
      <protection/>
    </xf>
    <xf numFmtId="0" fontId="0" fillId="0" borderId="27" xfId="55" applyNumberFormat="1" applyFont="1" applyFill="1" applyBorder="1" applyAlignment="1" applyProtection="1">
      <alignment horizontal="left" vertical="center" wrapText="1" readingOrder="1"/>
      <protection/>
    </xf>
    <xf numFmtId="0" fontId="0" fillId="0" borderId="27" xfId="55" applyNumberFormat="1" applyFont="1" applyFill="1" applyBorder="1" applyAlignment="1" applyProtection="1">
      <alignment horizontal="left" vertical="center" readingOrder="1"/>
      <protection/>
    </xf>
    <xf numFmtId="0" fontId="31" fillId="0" borderId="27" xfId="59" applyNumberFormat="1" applyFont="1" applyFill="1" applyBorder="1" applyAlignment="1" applyProtection="1">
      <alignment horizontal="center" vertical="center" wrapText="1" readingOrder="1"/>
      <protection/>
    </xf>
    <xf numFmtId="49" fontId="0" fillId="0" borderId="27" xfId="0" applyNumberFormat="1" applyFill="1" applyBorder="1" applyAlignment="1">
      <alignment horizontal="center"/>
    </xf>
    <xf numFmtId="0" fontId="21" fillId="0" borderId="27" xfId="59" applyNumberFormat="1" applyFont="1" applyFill="1" applyBorder="1" applyAlignment="1" applyProtection="1">
      <alignment horizontal="center" vertical="center" wrapText="1" readingOrder="1"/>
      <protection/>
    </xf>
    <xf numFmtId="0" fontId="31" fillId="0" borderId="27" xfId="58" applyNumberFormat="1" applyFont="1" applyFill="1" applyBorder="1" applyAlignment="1" applyProtection="1">
      <alignment horizontal="center" vertical="center" wrapText="1" readingOrder="1"/>
      <protection/>
    </xf>
    <xf numFmtId="0" fontId="31" fillId="0" borderId="27" xfId="60" applyNumberFormat="1" applyFont="1" applyFill="1" applyBorder="1" applyAlignment="1" applyProtection="1">
      <alignment horizontal="center" vertical="center" wrapText="1" readingOrder="1"/>
      <protection/>
    </xf>
    <xf numFmtId="0" fontId="30" fillId="0" borderId="27" xfId="51" applyNumberFormat="1" applyFont="1" applyFill="1" applyBorder="1" applyAlignment="1" applyProtection="1">
      <alignment horizontal="center" vertical="center" wrapText="1" readingOrder="1"/>
      <protection/>
    </xf>
    <xf numFmtId="0" fontId="30" fillId="0" borderId="27" xfId="60" applyNumberFormat="1" applyFont="1" applyFill="1" applyBorder="1" applyAlignment="1" applyProtection="1">
      <alignment horizontal="center" vertical="center" wrapText="1" readingOrder="1"/>
      <protection/>
    </xf>
    <xf numFmtId="0" fontId="21" fillId="0" borderId="27" xfId="64" applyNumberFormat="1" applyFont="1" applyFill="1" applyBorder="1" applyAlignment="1" applyProtection="1">
      <alignment horizontal="center" vertical="center" wrapText="1" readingOrder="1"/>
      <protection/>
    </xf>
    <xf numFmtId="0" fontId="31" fillId="0" borderId="27" xfId="0" applyFont="1" applyFill="1" applyBorder="1" applyAlignment="1">
      <alignment/>
    </xf>
    <xf numFmtId="49" fontId="30" fillId="0" borderId="27" xfId="0" applyNumberFormat="1" applyFont="1" applyFill="1" applyBorder="1" applyAlignment="1">
      <alignment horizontal="center"/>
    </xf>
    <xf numFmtId="49" fontId="30" fillId="0" borderId="27" xfId="60" applyNumberFormat="1" applyFont="1" applyFill="1" applyBorder="1" applyAlignment="1" applyProtection="1">
      <alignment horizontal="center" vertical="center" readingOrder="1"/>
      <protection/>
    </xf>
    <xf numFmtId="0" fontId="31" fillId="0" borderId="27" xfId="57" applyNumberFormat="1" applyFont="1" applyFill="1" applyBorder="1" applyAlignment="1" applyProtection="1">
      <alignment horizontal="center" vertical="center" wrapText="1" readingOrder="1"/>
      <protection/>
    </xf>
    <xf numFmtId="0" fontId="31" fillId="0" borderId="27" xfId="64" applyNumberFormat="1" applyFont="1" applyFill="1" applyBorder="1" applyAlignment="1" applyProtection="1">
      <alignment horizontal="center" vertical="center" wrapText="1" readingOrder="1"/>
      <protection/>
    </xf>
    <xf numFmtId="0" fontId="30" fillId="0" borderId="27" xfId="57" applyNumberFormat="1" applyFont="1" applyFill="1" applyBorder="1" applyAlignment="1" applyProtection="1">
      <alignment horizontal="center" vertical="center" wrapText="1" readingOrder="1"/>
      <protection/>
    </xf>
    <xf numFmtId="0" fontId="30" fillId="0" borderId="27" xfId="59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Font="1" applyFill="1" applyAlignment="1" applyProtection="1">
      <alignment/>
      <protection/>
    </xf>
    <xf numFmtId="49" fontId="0" fillId="0" borderId="27" xfId="0" applyNumberFormat="1" applyFont="1" applyFill="1" applyBorder="1" applyAlignment="1">
      <alignment horizontal="center"/>
    </xf>
    <xf numFmtId="49" fontId="31" fillId="0" borderId="27" xfId="59" applyNumberFormat="1" applyFont="1" applyFill="1" applyBorder="1" applyAlignment="1" applyProtection="1">
      <alignment horizontal="center" vertical="center"/>
      <protection/>
    </xf>
    <xf numFmtId="0" fontId="31" fillId="0" borderId="27" xfId="51" applyNumberFormat="1" applyFont="1" applyFill="1" applyBorder="1" applyAlignment="1" applyProtection="1">
      <alignment horizontal="center" vertical="center" wrapText="1" readingOrder="1"/>
      <protection/>
    </xf>
    <xf numFmtId="49" fontId="30" fillId="0" borderId="27" xfId="54" applyNumberFormat="1" applyFont="1" applyFill="1" applyBorder="1" applyAlignment="1" applyProtection="1">
      <alignment horizontal="center" vertical="center"/>
      <protection/>
    </xf>
    <xf numFmtId="49" fontId="21" fillId="0" borderId="27" xfId="0" applyNumberFormat="1" applyFont="1" applyFill="1" applyBorder="1" applyAlignment="1">
      <alignment horizontal="center"/>
    </xf>
    <xf numFmtId="0" fontId="21" fillId="0" borderId="27" xfId="61" applyNumberFormat="1" applyFont="1" applyFill="1" applyBorder="1" applyAlignment="1" applyProtection="1">
      <alignment horizontal="center" vertical="center" wrapText="1" readingOrder="1"/>
      <protection/>
    </xf>
    <xf numFmtId="0" fontId="21" fillId="0" borderId="27" xfId="53" applyNumberFormat="1" applyFont="1" applyFill="1" applyBorder="1" applyAlignment="1" applyProtection="1">
      <alignment horizontal="center" vertical="center" wrapText="1" readingOrder="1"/>
      <protection/>
    </xf>
    <xf numFmtId="0" fontId="30" fillId="0" borderId="27" xfId="58" applyNumberFormat="1" applyFont="1" applyFill="1" applyBorder="1" applyAlignment="1" applyProtection="1">
      <alignment horizontal="center" vertical="center" wrapText="1" readingOrder="1"/>
      <protection/>
    </xf>
    <xf numFmtId="49" fontId="0" fillId="0" borderId="27" xfId="0" applyNumberFormat="1" applyFill="1" applyBorder="1" applyAlignment="1">
      <alignment/>
    </xf>
    <xf numFmtId="0" fontId="30" fillId="0" borderId="27" xfId="62" applyNumberFormat="1" applyFont="1" applyFill="1" applyBorder="1" applyAlignment="1" applyProtection="1">
      <alignment horizontal="center" vertical="center" wrapText="1" readingOrder="1"/>
      <protection/>
    </xf>
    <xf numFmtId="49" fontId="0" fillId="0" borderId="27" xfId="0" applyNumberFormat="1" applyFont="1" applyFill="1" applyBorder="1" applyAlignment="1">
      <alignment/>
    </xf>
    <xf numFmtId="0" fontId="31" fillId="0" borderId="27" xfId="53" applyNumberFormat="1" applyFont="1" applyFill="1" applyBorder="1" applyAlignment="1" applyProtection="1">
      <alignment horizontal="center" vertical="center" wrapText="1" readingOrder="1"/>
      <protection/>
    </xf>
    <xf numFmtId="49" fontId="30" fillId="0" borderId="27" xfId="58" applyNumberFormat="1" applyFont="1" applyFill="1" applyBorder="1" applyAlignment="1" applyProtection="1">
      <alignment horizontal="center" vertical="center" readingOrder="1"/>
      <protection/>
    </xf>
    <xf numFmtId="49" fontId="21" fillId="0" borderId="27" xfId="58" applyNumberFormat="1" applyFont="1" applyFill="1" applyBorder="1" applyAlignment="1" applyProtection="1">
      <alignment horizontal="center" vertical="center" readingOrder="1"/>
      <protection/>
    </xf>
    <xf numFmtId="49" fontId="30" fillId="0" borderId="27" xfId="60" applyNumberFormat="1" applyFont="1" applyFill="1" applyBorder="1" applyAlignment="1" applyProtection="1">
      <alignment horizontal="center" vertical="center" readingOrder="1"/>
      <protection/>
    </xf>
    <xf numFmtId="0" fontId="0" fillId="0" borderId="28" xfId="55" applyNumberFormat="1" applyFont="1" applyFill="1" applyBorder="1" applyAlignment="1" applyProtection="1">
      <alignment horizontal="left" vertical="center" readingOrder="1"/>
      <protection/>
    </xf>
    <xf numFmtId="0" fontId="31" fillId="0" borderId="27" xfId="56" applyNumberFormat="1" applyFont="1" applyFill="1" applyBorder="1" applyAlignment="1" applyProtection="1">
      <alignment horizontal="center" vertical="center" wrapText="1" readingOrder="1"/>
      <protection/>
    </xf>
    <xf numFmtId="49" fontId="30" fillId="0" borderId="27" xfId="59" applyNumberFormat="1" applyFont="1" applyFill="1" applyBorder="1" applyAlignment="1" applyProtection="1">
      <alignment horizontal="center" vertical="center"/>
      <protection/>
    </xf>
    <xf numFmtId="49" fontId="31" fillId="0" borderId="27" xfId="66" applyNumberFormat="1" applyFont="1" applyFill="1" applyBorder="1" applyAlignment="1">
      <alignment horizontal="center" vertical="center"/>
      <protection/>
    </xf>
    <xf numFmtId="0" fontId="30" fillId="0" borderId="27" xfId="53" applyNumberFormat="1" applyFont="1" applyFill="1" applyBorder="1" applyAlignment="1" applyProtection="1">
      <alignment horizontal="center" vertical="center" wrapText="1" readingOrder="1"/>
      <protection/>
    </xf>
    <xf numFmtId="0" fontId="21" fillId="0" borderId="27" xfId="62" applyNumberFormat="1" applyFont="1" applyFill="1" applyBorder="1" applyAlignment="1" applyProtection="1">
      <alignment horizontal="center" vertical="center" wrapText="1" readingOrder="1"/>
      <protection/>
    </xf>
    <xf numFmtId="49" fontId="30" fillId="0" borderId="27" xfId="64" applyNumberFormat="1" applyFont="1" applyFill="1" applyBorder="1" applyAlignment="1" applyProtection="1">
      <alignment horizontal="center" vertical="center" readingOrder="1"/>
      <protection/>
    </xf>
    <xf numFmtId="0" fontId="30" fillId="0" borderId="27" xfId="61" applyNumberFormat="1" applyFont="1" applyFill="1" applyBorder="1" applyAlignment="1" applyProtection="1">
      <alignment horizontal="center" vertical="center" wrapText="1" readingOrder="1"/>
      <protection/>
    </xf>
    <xf numFmtId="49" fontId="0" fillId="0" borderId="28" xfId="0" applyNumberFormat="1" applyFill="1" applyBorder="1" applyAlignment="1">
      <alignment horizontal="center"/>
    </xf>
    <xf numFmtId="0" fontId="31" fillId="0" borderId="27" xfId="63" applyNumberFormat="1" applyFont="1" applyFill="1" applyBorder="1" applyAlignment="1" applyProtection="1">
      <alignment horizontal="center" vertical="center" wrapText="1" readingOrder="1"/>
      <protection/>
    </xf>
    <xf numFmtId="49" fontId="31" fillId="0" borderId="27" xfId="62" applyNumberFormat="1" applyFont="1" applyFill="1" applyBorder="1" applyAlignment="1" applyProtection="1">
      <alignment horizontal="center" vertical="center"/>
      <protection/>
    </xf>
    <xf numFmtId="49" fontId="31" fillId="0" borderId="27" xfId="58" applyNumberFormat="1" applyFont="1" applyFill="1" applyBorder="1" applyAlignment="1" applyProtection="1">
      <alignment horizontal="center" vertical="center" readingOrder="1"/>
      <protection/>
    </xf>
    <xf numFmtId="49" fontId="30" fillId="0" borderId="27" xfId="57" applyNumberFormat="1" applyFont="1" applyFill="1" applyBorder="1" applyAlignment="1" applyProtection="1">
      <alignment horizontal="center" vertical="center"/>
      <protection/>
    </xf>
    <xf numFmtId="49" fontId="21" fillId="0" borderId="27" xfId="61" applyNumberFormat="1" applyFont="1" applyFill="1" applyBorder="1" applyAlignment="1" applyProtection="1">
      <alignment horizontal="center" vertical="center" readingOrder="1"/>
      <protection/>
    </xf>
    <xf numFmtId="49" fontId="21" fillId="0" borderId="27" xfId="58" applyNumberFormat="1" applyFont="1" applyFill="1" applyBorder="1" applyAlignment="1" applyProtection="1">
      <alignment horizontal="center" vertical="center" readingOrder="1"/>
      <protection/>
    </xf>
    <xf numFmtId="0" fontId="30" fillId="0" borderId="27" xfId="63" applyNumberFormat="1" applyFont="1" applyFill="1" applyBorder="1" applyAlignment="1" applyProtection="1">
      <alignment horizontal="center" vertical="center" wrapText="1" readingOrder="1"/>
      <protection/>
    </xf>
    <xf numFmtId="49" fontId="0" fillId="0" borderId="27" xfId="52" applyNumberFormat="1" applyFont="1" applyFill="1" applyBorder="1" applyAlignment="1" applyProtection="1">
      <alignment horizontal="center" vertical="center" wrapText="1" readingOrder="1"/>
      <protection/>
    </xf>
    <xf numFmtId="49" fontId="31" fillId="0" borderId="27" xfId="61" applyNumberFormat="1" applyFont="1" applyFill="1" applyBorder="1" applyAlignment="1" applyProtection="1">
      <alignment horizontal="center" vertical="center" readingOrder="1"/>
      <protection/>
    </xf>
    <xf numFmtId="0" fontId="28" fillId="10" borderId="28" xfId="0" applyFont="1" applyFill="1" applyBorder="1" applyAlignment="1" applyProtection="1">
      <alignment horizontal="center" vertical="center"/>
      <protection locked="0"/>
    </xf>
    <xf numFmtId="0" fontId="28" fillId="10" borderId="11" xfId="0" applyFont="1" applyFill="1" applyBorder="1" applyAlignment="1" applyProtection="1">
      <alignment horizontal="center" vertical="center"/>
      <protection locked="0"/>
    </xf>
    <xf numFmtId="0" fontId="28" fillId="10" borderId="29" xfId="0" applyFont="1" applyFill="1" applyBorder="1" applyAlignment="1" applyProtection="1">
      <alignment horizontal="center" vertical="center"/>
      <protection locked="0"/>
    </xf>
    <xf numFmtId="0" fontId="32" fillId="0" borderId="0" xfId="0" applyFont="1" applyBorder="1" applyAlignment="1">
      <alignment horizontal="center"/>
    </xf>
  </cellXfs>
  <cellStyles count="70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iveauLigne_7_1 deb salle  Nogent le Rotrou 4 et 5 novembre 2017" xfId="51"/>
    <cellStyle name="NiveauLigne_7_10 debutants  BROU du 28 JANVIER 2017 xls" xfId="52"/>
    <cellStyle name="NiveauLigne_7_2 deb salle Brou 12 nov 2017" xfId="53"/>
    <cellStyle name="NiveauLigne_7_debutants qualificatif 2018" xfId="54"/>
    <cellStyle name="NiveauLigne_8" xfId="55"/>
    <cellStyle name="NiveauLigne_8_11 deb salle CHARTRES 27 jan 18" xfId="56"/>
    <cellStyle name="NiveauLigne_8_3 Débutants salle Lèves 18-19 Nov 2017" xfId="57"/>
    <cellStyle name="NiveauLigne_8_5 deb salle arrou 3122017" xfId="58"/>
    <cellStyle name="NiveauLigne_8_6 deb salle 10 et 11 Nogent le Roi" xfId="59"/>
    <cellStyle name="NiveauLigne_8_7 deb salle Epernon 12-2017" xfId="60"/>
    <cellStyle name="NiveauLigne_8_8 DEB sal courville 7 jan 18" xfId="61"/>
    <cellStyle name="NiveauLigne_8_DEBUTANT SALLE VOVES 2018" xfId="62"/>
    <cellStyle name="NiveauLigne_8_debutants qualificatif 2018" xfId="63"/>
    <cellStyle name="NiveauLigne_8_Dreux salle SPJ.DEB-Adultes" xfId="64"/>
    <cellStyle name="Normal 2" xfId="65"/>
    <cellStyle name="Normal_4 spj arrou 3 et 4 decembre 2016" xfId="66"/>
    <cellStyle name="Note" xfId="67"/>
    <cellStyle name="Percent" xfId="68"/>
    <cellStyle name="Satisfaisant" xfId="69"/>
    <cellStyle name="Sortie" xfId="70"/>
    <cellStyle name="Texte explicatif" xfId="71"/>
    <cellStyle name="Titre" xfId="72"/>
    <cellStyle name="Titre 1" xfId="73"/>
    <cellStyle name="Titre 2" xfId="74"/>
    <cellStyle name="Titre 3" xfId="75"/>
    <cellStyle name="Titre 4" xfId="76"/>
    <cellStyle name="Total" xfId="77"/>
    <cellStyle name="Vérification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47625</xdr:rowOff>
    </xdr:from>
    <xdr:to>
      <xdr:col>1</xdr:col>
      <xdr:colOff>1028700</xdr:colOff>
      <xdr:row>0</xdr:row>
      <xdr:rowOff>333375</xdr:rowOff>
    </xdr:to>
    <xdr:pic macro="[2]!Classer"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0050" y="47625"/>
          <a:ext cx="828675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47625</xdr:rowOff>
    </xdr:from>
    <xdr:to>
      <xdr:col>1</xdr:col>
      <xdr:colOff>1028700</xdr:colOff>
      <xdr:row>0</xdr:row>
      <xdr:rowOff>333375</xdr:rowOff>
    </xdr:to>
    <xdr:pic macro="[2]!Classer"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0050" y="47625"/>
          <a:ext cx="828675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47625</xdr:rowOff>
    </xdr:from>
    <xdr:to>
      <xdr:col>1</xdr:col>
      <xdr:colOff>1028700</xdr:colOff>
      <xdr:row>0</xdr:row>
      <xdr:rowOff>333375</xdr:rowOff>
    </xdr:to>
    <xdr:pic macro="[2]!Classer"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0050" y="47625"/>
          <a:ext cx="828675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47625</xdr:rowOff>
    </xdr:from>
    <xdr:to>
      <xdr:col>1</xdr:col>
      <xdr:colOff>1028700</xdr:colOff>
      <xdr:row>0</xdr:row>
      <xdr:rowOff>333375</xdr:rowOff>
    </xdr:to>
    <xdr:pic macro="[2]!Classer"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0050" y="47625"/>
          <a:ext cx="828675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47625</xdr:rowOff>
    </xdr:from>
    <xdr:to>
      <xdr:col>1</xdr:col>
      <xdr:colOff>1028700</xdr:colOff>
      <xdr:row>0</xdr:row>
      <xdr:rowOff>333375</xdr:rowOff>
    </xdr:to>
    <xdr:pic macro="[2]!Classer"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0050" y="47625"/>
          <a:ext cx="828675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47625</xdr:rowOff>
    </xdr:from>
    <xdr:to>
      <xdr:col>1</xdr:col>
      <xdr:colOff>1028700</xdr:colOff>
      <xdr:row>0</xdr:row>
      <xdr:rowOff>333375</xdr:rowOff>
    </xdr:to>
    <xdr:pic macro="[2]!Classer"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0050" y="47625"/>
          <a:ext cx="828675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47625</xdr:rowOff>
    </xdr:from>
    <xdr:to>
      <xdr:col>1</xdr:col>
      <xdr:colOff>1028700</xdr:colOff>
      <xdr:row>0</xdr:row>
      <xdr:rowOff>333375</xdr:rowOff>
    </xdr:to>
    <xdr:pic macro="[2]!Classer"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0050" y="47625"/>
          <a:ext cx="828675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47625</xdr:rowOff>
    </xdr:from>
    <xdr:to>
      <xdr:col>1</xdr:col>
      <xdr:colOff>1028700</xdr:colOff>
      <xdr:row>0</xdr:row>
      <xdr:rowOff>333375</xdr:rowOff>
    </xdr:to>
    <xdr:pic macro="[2]!Classer"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0050" y="47625"/>
          <a:ext cx="828675" cy="2857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ole\Desktop\resultat%20CRITERIUM%20COURVILLE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ric%20birre\Documents\arc\DEP\CHT%20DEP\Tableau%20%20finales%20tir%20a%20l'ar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IT 2 H"/>
      <sheetName val="CRIT 3 H"/>
      <sheetName val="CRIT 4H"/>
      <sheetName val="CRIT 2 F"/>
      <sheetName val="CRIT 2 K"/>
      <sheetName val="modele 16ème"/>
      <sheetName val="modele 8ème"/>
      <sheetName val="modele QUA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F"/>
      <sheetName val="SVF"/>
      <sheetName val="VH"/>
      <sheetName val="SVH"/>
      <sheetName val="VH Co"/>
      <sheetName val="SVH Co"/>
      <sheetName val="modele"/>
    </sheetNames>
    <definedNames>
      <definedName name="Classe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1"/>
  <sheetViews>
    <sheetView tabSelected="1" zoomScalePageLayoutView="0" workbookViewId="0" topLeftCell="A1">
      <selection activeCell="M79" sqref="M79"/>
    </sheetView>
  </sheetViews>
  <sheetFormatPr defaultColWidth="11.421875" defaultRowHeight="12.75"/>
  <cols>
    <col min="1" max="1" width="5.140625" style="1" customWidth="1"/>
    <col min="2" max="2" width="6.28125" style="3" hidden="1" customWidth="1"/>
    <col min="3" max="3" width="29.421875" style="3" customWidth="1"/>
    <col min="4" max="4" width="8.00390625" style="3" customWidth="1"/>
    <col min="5" max="5" width="22.28125" style="3" bestFit="1" customWidth="1"/>
    <col min="6" max="6" width="7.28125" style="3" customWidth="1"/>
    <col min="7" max="7" width="5.140625" style="36" customWidth="1"/>
    <col min="8" max="11" width="5.57421875" style="36" customWidth="1"/>
    <col min="12" max="12" width="4.421875" style="36" customWidth="1"/>
    <col min="13" max="14" width="5.57421875" style="36" customWidth="1"/>
    <col min="15" max="15" width="5.57421875" style="1" customWidth="1"/>
    <col min="16" max="16" width="6.140625" style="1" customWidth="1"/>
    <col min="17" max="17" width="19.140625" style="1" customWidth="1"/>
    <col min="18" max="18" width="23.8515625" style="1" customWidth="1"/>
    <col min="19" max="20" width="11.421875" style="1" customWidth="1"/>
    <col min="21" max="16384" width="11.421875" style="3" customWidth="1"/>
  </cols>
  <sheetData>
    <row r="1" spans="3:18" ht="12.75">
      <c r="C1" s="2"/>
      <c r="D1" s="2"/>
      <c r="E1" s="2"/>
      <c r="L1" s="40"/>
      <c r="M1" s="41"/>
      <c r="N1" s="42"/>
      <c r="O1" s="4"/>
      <c r="P1" s="3"/>
      <c r="R1" s="5"/>
    </row>
    <row r="2" spans="3:18" ht="30">
      <c r="C2" s="6" t="s">
        <v>201</v>
      </c>
      <c r="D2" s="6"/>
      <c r="E2" s="2"/>
      <c r="L2" s="40"/>
      <c r="M2" s="41"/>
      <c r="N2" s="42"/>
      <c r="O2" s="4"/>
      <c r="P2" s="3"/>
      <c r="R2" s="5"/>
    </row>
    <row r="3" spans="1:18" ht="23.25">
      <c r="A3" s="7"/>
      <c r="C3" s="8" t="s">
        <v>0</v>
      </c>
      <c r="D3" s="8"/>
      <c r="F3" s="9"/>
      <c r="L3" s="40"/>
      <c r="M3" s="41"/>
      <c r="N3" s="42"/>
      <c r="O3" s="4"/>
      <c r="P3" s="3"/>
      <c r="R3" s="5"/>
    </row>
    <row r="4" spans="1:18" ht="23.25">
      <c r="A4" s="7"/>
      <c r="C4" s="8"/>
      <c r="D4" s="8"/>
      <c r="F4" s="9"/>
      <c r="L4" s="40"/>
      <c r="M4" s="41"/>
      <c r="N4" s="42"/>
      <c r="O4" s="4"/>
      <c r="P4" s="3"/>
      <c r="R4" s="5"/>
    </row>
    <row r="5" spans="3:18" ht="20.25">
      <c r="C5" s="51" t="s">
        <v>202</v>
      </c>
      <c r="D5" s="10"/>
      <c r="L5" s="40"/>
      <c r="M5" s="41"/>
      <c r="N5" s="42"/>
      <c r="O5" s="4"/>
      <c r="P5" s="3"/>
      <c r="R5" s="5"/>
    </row>
    <row r="6" ht="12.75">
      <c r="R6" s="5"/>
    </row>
    <row r="7" spans="3:4" ht="18">
      <c r="C7" s="8" t="s">
        <v>1</v>
      </c>
      <c r="D7" s="8"/>
    </row>
    <row r="9" spans="3:14" ht="15.75">
      <c r="C9" s="11" t="s">
        <v>2</v>
      </c>
      <c r="D9" s="11"/>
      <c r="E9" s="12"/>
      <c r="F9" s="13"/>
      <c r="G9" s="43"/>
      <c r="M9" s="44"/>
      <c r="N9" s="44"/>
    </row>
    <row r="10" spans="3:13" ht="12.75">
      <c r="C10" s="14"/>
      <c r="D10" s="14" t="s">
        <v>160</v>
      </c>
      <c r="E10" s="14"/>
      <c r="F10" s="127" t="s">
        <v>160</v>
      </c>
      <c r="G10" s="128" t="s">
        <v>98</v>
      </c>
      <c r="H10" s="128" t="s">
        <v>99</v>
      </c>
      <c r="I10" s="128" t="s">
        <v>100</v>
      </c>
      <c r="J10" s="128" t="s">
        <v>101</v>
      </c>
      <c r="K10" s="128" t="s">
        <v>102</v>
      </c>
      <c r="M10" s="44"/>
    </row>
    <row r="11" spans="1:13" ht="12.75">
      <c r="A11" s="115">
        <v>1</v>
      </c>
      <c r="B11" s="116" t="s">
        <v>109</v>
      </c>
      <c r="C11" s="117" t="s">
        <v>3</v>
      </c>
      <c r="D11" s="117"/>
      <c r="E11" s="118" t="s">
        <v>4</v>
      </c>
      <c r="F11" s="119">
        <v>230</v>
      </c>
      <c r="G11" s="120" t="s">
        <v>103</v>
      </c>
      <c r="H11" s="120" t="s">
        <v>105</v>
      </c>
      <c r="I11" s="120" t="s">
        <v>105</v>
      </c>
      <c r="J11" s="120"/>
      <c r="K11" s="120" t="s">
        <v>105</v>
      </c>
      <c r="M11" s="45"/>
    </row>
    <row r="12" spans="1:13" ht="12.75">
      <c r="A12" s="115">
        <v>2</v>
      </c>
      <c r="B12" s="116" t="s">
        <v>110</v>
      </c>
      <c r="C12" s="117" t="s">
        <v>18</v>
      </c>
      <c r="D12" s="117"/>
      <c r="E12" s="118" t="s">
        <v>9</v>
      </c>
      <c r="F12" s="121">
        <v>252</v>
      </c>
      <c r="G12" s="120" t="s">
        <v>105</v>
      </c>
      <c r="H12" s="120" t="s">
        <v>105</v>
      </c>
      <c r="I12" s="120" t="s">
        <v>105</v>
      </c>
      <c r="J12" s="120"/>
      <c r="K12" s="120" t="s">
        <v>107</v>
      </c>
      <c r="M12" s="45"/>
    </row>
    <row r="13" spans="1:13" ht="12.75">
      <c r="A13" s="115">
        <v>3</v>
      </c>
      <c r="B13" s="116" t="s">
        <v>111</v>
      </c>
      <c r="C13" s="117" t="s">
        <v>5</v>
      </c>
      <c r="D13" s="117"/>
      <c r="E13" s="118" t="s">
        <v>6</v>
      </c>
      <c r="F13" s="122">
        <v>269</v>
      </c>
      <c r="G13" s="120" t="s">
        <v>105</v>
      </c>
      <c r="H13" s="120" t="s">
        <v>105</v>
      </c>
      <c r="I13" s="120" t="s">
        <v>97</v>
      </c>
      <c r="J13" s="120" t="s">
        <v>105</v>
      </c>
      <c r="K13" s="120"/>
      <c r="M13" s="45"/>
    </row>
    <row r="14" spans="1:11" ht="12.75">
      <c r="A14" s="115">
        <v>4</v>
      </c>
      <c r="B14" s="116" t="s">
        <v>112</v>
      </c>
      <c r="C14" s="117" t="s">
        <v>8</v>
      </c>
      <c r="D14" s="117"/>
      <c r="E14" s="118" t="s">
        <v>9</v>
      </c>
      <c r="F14" s="119">
        <v>254</v>
      </c>
      <c r="G14" s="120" t="s">
        <v>105</v>
      </c>
      <c r="H14" s="120" t="s">
        <v>103</v>
      </c>
      <c r="I14" s="120" t="s">
        <v>203</v>
      </c>
      <c r="J14" s="120" t="s">
        <v>107</v>
      </c>
      <c r="K14" s="120"/>
    </row>
    <row r="15" spans="1:19" ht="12.75">
      <c r="A15" s="115">
        <v>5</v>
      </c>
      <c r="B15" s="116" t="s">
        <v>113</v>
      </c>
      <c r="C15" s="117" t="s">
        <v>7</v>
      </c>
      <c r="D15" s="117"/>
      <c r="E15" s="118" t="s">
        <v>6</v>
      </c>
      <c r="F15" s="123">
        <v>253</v>
      </c>
      <c r="G15" s="120" t="s">
        <v>105</v>
      </c>
      <c r="H15" s="120" t="s">
        <v>104</v>
      </c>
      <c r="I15" s="120"/>
      <c r="J15" s="120"/>
      <c r="K15" s="120"/>
      <c r="M15" s="45"/>
      <c r="P15" s="16"/>
      <c r="Q15" s="17"/>
      <c r="R15" s="17"/>
      <c r="S15" s="18"/>
    </row>
    <row r="16" spans="1:13" ht="12.75">
      <c r="A16" s="115">
        <v>6</v>
      </c>
      <c r="B16" s="116" t="s">
        <v>114</v>
      </c>
      <c r="C16" s="117" t="s">
        <v>12</v>
      </c>
      <c r="D16" s="117"/>
      <c r="E16" s="118" t="s">
        <v>11</v>
      </c>
      <c r="F16" s="124">
        <v>243</v>
      </c>
      <c r="G16" s="120" t="s">
        <v>105</v>
      </c>
      <c r="H16" s="120" t="s">
        <v>97</v>
      </c>
      <c r="I16" s="120"/>
      <c r="J16" s="120"/>
      <c r="K16" s="120"/>
      <c r="M16" s="45"/>
    </row>
    <row r="17" spans="1:20" ht="12.75">
      <c r="A17" s="115">
        <v>7</v>
      </c>
      <c r="B17" s="116" t="s">
        <v>116</v>
      </c>
      <c r="C17" s="117" t="s">
        <v>17</v>
      </c>
      <c r="D17" s="117"/>
      <c r="E17" s="118" t="s">
        <v>9</v>
      </c>
      <c r="F17" s="125">
        <v>225.4</v>
      </c>
      <c r="G17" s="120" t="s">
        <v>105</v>
      </c>
      <c r="H17" s="120" t="s">
        <v>96</v>
      </c>
      <c r="I17" s="120"/>
      <c r="J17" s="120"/>
      <c r="K17" s="120"/>
      <c r="M17" s="45"/>
      <c r="N17" s="37"/>
      <c r="O17" s="3"/>
      <c r="P17" s="3"/>
      <c r="Q17" s="3"/>
      <c r="R17" s="3"/>
      <c r="S17" s="3"/>
      <c r="T17" s="3"/>
    </row>
    <row r="18" spans="1:13" ht="12.75">
      <c r="A18" s="115">
        <v>8</v>
      </c>
      <c r="B18" s="116" t="s">
        <v>115</v>
      </c>
      <c r="C18" s="117" t="s">
        <v>15</v>
      </c>
      <c r="D18" s="117"/>
      <c r="E18" s="118" t="s">
        <v>16</v>
      </c>
      <c r="F18" s="121">
        <v>225</v>
      </c>
      <c r="G18" s="120" t="s">
        <v>105</v>
      </c>
      <c r="H18" s="120" t="s">
        <v>203</v>
      </c>
      <c r="I18" s="120"/>
      <c r="J18" s="120"/>
      <c r="K18" s="120"/>
      <c r="M18" s="45"/>
    </row>
    <row r="19" spans="1:13" ht="12.75">
      <c r="A19" s="115">
        <v>9</v>
      </c>
      <c r="B19" s="116" t="s">
        <v>117</v>
      </c>
      <c r="C19" s="117" t="s">
        <v>13</v>
      </c>
      <c r="D19" s="117"/>
      <c r="E19" s="118" t="s">
        <v>14</v>
      </c>
      <c r="F19" s="125">
        <v>225.3</v>
      </c>
      <c r="G19" s="120" t="s">
        <v>107</v>
      </c>
      <c r="H19" s="120"/>
      <c r="I19" s="120"/>
      <c r="J19" s="120"/>
      <c r="K19" s="120"/>
      <c r="M19" s="44"/>
    </row>
    <row r="20" spans="1:11" ht="12.75">
      <c r="A20" s="115">
        <v>10</v>
      </c>
      <c r="B20" s="116" t="s">
        <v>118</v>
      </c>
      <c r="C20" s="117" t="s">
        <v>21</v>
      </c>
      <c r="D20" s="117"/>
      <c r="E20" s="118" t="s">
        <v>9</v>
      </c>
      <c r="F20" s="121">
        <v>173</v>
      </c>
      <c r="G20" s="120" t="s">
        <v>106</v>
      </c>
      <c r="H20" s="120"/>
      <c r="I20" s="120"/>
      <c r="J20" s="120"/>
      <c r="K20" s="120"/>
    </row>
    <row r="21" spans="1:13" ht="12.75" customHeight="1">
      <c r="A21" s="115">
        <v>11</v>
      </c>
      <c r="B21" s="116" t="s">
        <v>119</v>
      </c>
      <c r="C21" s="117" t="s">
        <v>10</v>
      </c>
      <c r="D21" s="117"/>
      <c r="E21" s="118" t="s">
        <v>11</v>
      </c>
      <c r="F21" s="125">
        <v>191</v>
      </c>
      <c r="G21" s="120" t="s">
        <v>203</v>
      </c>
      <c r="H21" s="120"/>
      <c r="I21" s="120"/>
      <c r="J21" s="120"/>
      <c r="K21" s="120"/>
      <c r="L21" s="48"/>
      <c r="M21" s="37"/>
    </row>
    <row r="22" spans="1:13" ht="12.75" customHeight="1">
      <c r="A22" s="115">
        <v>12</v>
      </c>
      <c r="B22" s="116" t="s">
        <v>120</v>
      </c>
      <c r="C22" s="117" t="s">
        <v>19</v>
      </c>
      <c r="D22" s="117"/>
      <c r="E22" s="118" t="s">
        <v>20</v>
      </c>
      <c r="F22" s="126">
        <v>168</v>
      </c>
      <c r="G22" s="120" t="s">
        <v>203</v>
      </c>
      <c r="H22" s="120"/>
      <c r="I22" s="120"/>
      <c r="J22" s="120"/>
      <c r="K22" s="120"/>
      <c r="M22" s="44"/>
    </row>
    <row r="23" spans="1:13" ht="12.75" customHeight="1">
      <c r="A23" s="115">
        <v>13</v>
      </c>
      <c r="B23" s="116" t="s">
        <v>121</v>
      </c>
      <c r="C23" s="117" t="s">
        <v>22</v>
      </c>
      <c r="D23" s="117"/>
      <c r="E23" s="118" t="s">
        <v>4</v>
      </c>
      <c r="F23" s="121">
        <v>161</v>
      </c>
      <c r="G23" s="120" t="s">
        <v>203</v>
      </c>
      <c r="H23" s="120"/>
      <c r="I23" s="120"/>
      <c r="J23" s="120"/>
      <c r="K23" s="120"/>
      <c r="M23" s="44"/>
    </row>
    <row r="24" spans="16:20" ht="12.75" customHeight="1">
      <c r="P24" s="21"/>
      <c r="Q24" s="21"/>
      <c r="R24" s="21"/>
      <c r="S24" s="21"/>
      <c r="T24" s="22"/>
    </row>
    <row r="25" spans="3:20" ht="15.75">
      <c r="C25" s="11" t="s">
        <v>23</v>
      </c>
      <c r="D25" s="11"/>
      <c r="E25" s="12"/>
      <c r="F25" s="15"/>
      <c r="M25" s="45"/>
      <c r="N25" s="45"/>
      <c r="P25" s="23"/>
      <c r="Q25" s="21"/>
      <c r="R25" s="21"/>
      <c r="S25" s="21"/>
      <c r="T25" s="22"/>
    </row>
    <row r="26" spans="4:20" ht="12.75">
      <c r="D26" s="14" t="s">
        <v>160</v>
      </c>
      <c r="E26" s="14"/>
      <c r="F26" s="14" t="s">
        <v>160</v>
      </c>
      <c r="G26" s="43" t="s">
        <v>98</v>
      </c>
      <c r="H26" s="43" t="s">
        <v>99</v>
      </c>
      <c r="I26" s="43" t="s">
        <v>100</v>
      </c>
      <c r="J26" s="43" t="s">
        <v>101</v>
      </c>
      <c r="K26" s="43" t="s">
        <v>102</v>
      </c>
      <c r="P26" s="24"/>
      <c r="Q26" s="24"/>
      <c r="R26" s="24"/>
      <c r="S26" s="24"/>
      <c r="T26" s="25"/>
    </row>
    <row r="27" spans="1:20" ht="12.75">
      <c r="A27" s="115">
        <v>1</v>
      </c>
      <c r="B27" s="116" t="s">
        <v>123</v>
      </c>
      <c r="C27" s="117" t="s">
        <v>24</v>
      </c>
      <c r="D27" s="117"/>
      <c r="E27" s="118" t="s">
        <v>14</v>
      </c>
      <c r="F27" s="122">
        <v>267</v>
      </c>
      <c r="G27" s="129" t="s">
        <v>105</v>
      </c>
      <c r="H27" s="129" t="s">
        <v>105</v>
      </c>
      <c r="I27" s="129" t="s">
        <v>105</v>
      </c>
      <c r="J27" s="129"/>
      <c r="K27" s="129" t="s">
        <v>105</v>
      </c>
      <c r="N27" s="49"/>
      <c r="P27" s="16"/>
      <c r="Q27" s="26"/>
      <c r="R27" s="26"/>
      <c r="S27" s="27"/>
      <c r="T27" s="3"/>
    </row>
    <row r="28" spans="1:19" ht="12.75">
      <c r="A28" s="115">
        <v>2</v>
      </c>
      <c r="B28" s="116" t="s">
        <v>125</v>
      </c>
      <c r="C28" s="117" t="s">
        <v>30</v>
      </c>
      <c r="D28" s="117"/>
      <c r="E28" s="118" t="s">
        <v>16</v>
      </c>
      <c r="F28" s="119">
        <v>262</v>
      </c>
      <c r="G28" s="129" t="s">
        <v>105</v>
      </c>
      <c r="H28" s="129" t="s">
        <v>105</v>
      </c>
      <c r="I28" s="129" t="s">
        <v>105</v>
      </c>
      <c r="J28" s="129"/>
      <c r="K28" s="129" t="s">
        <v>203</v>
      </c>
      <c r="N28" s="49"/>
      <c r="P28" s="16"/>
      <c r="Q28" s="26"/>
      <c r="R28" s="26"/>
      <c r="S28" s="27"/>
    </row>
    <row r="29" spans="1:20" ht="12.75">
      <c r="A29" s="115">
        <v>3</v>
      </c>
      <c r="B29" s="116" t="s">
        <v>127</v>
      </c>
      <c r="C29" s="117" t="s">
        <v>25</v>
      </c>
      <c r="D29" s="117"/>
      <c r="E29" s="118" t="s">
        <v>26</v>
      </c>
      <c r="F29" s="131">
        <v>253</v>
      </c>
      <c r="G29" s="129" t="s">
        <v>103</v>
      </c>
      <c r="H29" s="129" t="s">
        <v>105</v>
      </c>
      <c r="I29" s="129" t="s">
        <v>104</v>
      </c>
      <c r="J29" s="129" t="s">
        <v>103</v>
      </c>
      <c r="K29" s="129"/>
      <c r="N29" s="49"/>
      <c r="P29" s="16"/>
      <c r="Q29" s="26"/>
      <c r="R29" s="26"/>
      <c r="S29" s="27"/>
      <c r="T29" s="3"/>
    </row>
    <row r="30" spans="1:19" ht="12.75">
      <c r="A30" s="115">
        <v>4</v>
      </c>
      <c r="B30" s="116" t="s">
        <v>128</v>
      </c>
      <c r="C30" s="117" t="s">
        <v>32</v>
      </c>
      <c r="D30" s="117"/>
      <c r="E30" s="118" t="s">
        <v>4</v>
      </c>
      <c r="F30" s="130">
        <v>241</v>
      </c>
      <c r="G30" s="129" t="s">
        <v>105</v>
      </c>
      <c r="H30" s="129" t="s">
        <v>105</v>
      </c>
      <c r="I30" s="129" t="s">
        <v>107</v>
      </c>
      <c r="J30" s="129" t="s">
        <v>106</v>
      </c>
      <c r="K30" s="129"/>
      <c r="N30" s="44"/>
      <c r="P30" s="16"/>
      <c r="Q30" s="17"/>
      <c r="R30" s="17"/>
      <c r="S30" s="18"/>
    </row>
    <row r="31" spans="1:20" ht="12.75">
      <c r="A31" s="115">
        <v>5</v>
      </c>
      <c r="B31" s="116" t="s">
        <v>124</v>
      </c>
      <c r="C31" s="117" t="s">
        <v>27</v>
      </c>
      <c r="D31" s="117"/>
      <c r="E31" s="118" t="s">
        <v>20</v>
      </c>
      <c r="F31" s="130">
        <v>262.4</v>
      </c>
      <c r="G31" s="129" t="s">
        <v>105</v>
      </c>
      <c r="H31" s="129" t="s">
        <v>104</v>
      </c>
      <c r="I31" s="129"/>
      <c r="J31" s="129"/>
      <c r="K31" s="129"/>
      <c r="N31" s="49"/>
      <c r="P31" s="16"/>
      <c r="Q31" s="26"/>
      <c r="R31" s="26"/>
      <c r="S31" s="27"/>
      <c r="T31" s="3"/>
    </row>
    <row r="32" spans="1:20" ht="12.75">
      <c r="A32" s="115">
        <v>6</v>
      </c>
      <c r="B32" s="116" t="s">
        <v>126</v>
      </c>
      <c r="C32" s="117" t="s">
        <v>31</v>
      </c>
      <c r="D32" s="117"/>
      <c r="E32" s="118" t="s">
        <v>4</v>
      </c>
      <c r="F32" s="119">
        <v>261</v>
      </c>
      <c r="G32" s="129" t="s">
        <v>105</v>
      </c>
      <c r="H32" s="129" t="s">
        <v>104</v>
      </c>
      <c r="I32" s="129"/>
      <c r="J32" s="129"/>
      <c r="K32" s="129"/>
      <c r="N32" s="49"/>
      <c r="P32" s="16"/>
      <c r="Q32" s="17"/>
      <c r="R32" s="17"/>
      <c r="S32" s="18"/>
      <c r="T32" s="3"/>
    </row>
    <row r="33" spans="1:16" ht="12.75" customHeight="1">
      <c r="A33" s="115">
        <v>7</v>
      </c>
      <c r="B33" s="116" t="s">
        <v>129</v>
      </c>
      <c r="C33" s="117" t="s">
        <v>28</v>
      </c>
      <c r="D33" s="117"/>
      <c r="E33" s="118" t="s">
        <v>29</v>
      </c>
      <c r="F33" s="130">
        <v>250</v>
      </c>
      <c r="G33" s="129" t="s">
        <v>105</v>
      </c>
      <c r="H33" s="129" t="s">
        <v>97</v>
      </c>
      <c r="I33" s="129"/>
      <c r="J33" s="129"/>
      <c r="K33" s="129"/>
      <c r="N33" s="49"/>
      <c r="P33" s="16"/>
    </row>
    <row r="34" spans="1:19" ht="12.75">
      <c r="A34" s="115">
        <v>8</v>
      </c>
      <c r="B34" s="116" t="s">
        <v>134</v>
      </c>
      <c r="C34" s="117" t="s">
        <v>36</v>
      </c>
      <c r="D34" s="117"/>
      <c r="E34" s="118" t="s">
        <v>37</v>
      </c>
      <c r="F34" s="132">
        <v>209.4</v>
      </c>
      <c r="G34" s="129" t="s">
        <v>105</v>
      </c>
      <c r="H34" s="129" t="s">
        <v>203</v>
      </c>
      <c r="I34" s="129"/>
      <c r="J34" s="129"/>
      <c r="K34" s="129"/>
      <c r="N34" s="49"/>
      <c r="P34" s="16"/>
      <c r="Q34" s="17"/>
      <c r="R34" s="17"/>
      <c r="S34" s="18"/>
    </row>
    <row r="35" spans="1:20" ht="12.75">
      <c r="A35" s="115">
        <v>9</v>
      </c>
      <c r="B35" s="116" t="s">
        <v>133</v>
      </c>
      <c r="C35" s="117" t="s">
        <v>35</v>
      </c>
      <c r="D35" s="117"/>
      <c r="E35" s="118" t="s">
        <v>4</v>
      </c>
      <c r="F35" s="126">
        <v>237</v>
      </c>
      <c r="G35" s="129" t="s">
        <v>104</v>
      </c>
      <c r="H35" s="129"/>
      <c r="I35" s="129"/>
      <c r="J35" s="129"/>
      <c r="K35" s="129"/>
      <c r="N35" s="44"/>
      <c r="P35" s="16"/>
      <c r="Q35" s="17"/>
      <c r="R35" s="17"/>
      <c r="S35" s="18"/>
      <c r="T35" s="22"/>
    </row>
    <row r="36" spans="1:19" ht="12.75">
      <c r="A36" s="115">
        <v>10</v>
      </c>
      <c r="B36" s="116" t="s">
        <v>132</v>
      </c>
      <c r="C36" s="117" t="s">
        <v>33</v>
      </c>
      <c r="D36" s="117"/>
      <c r="E36" s="118" t="s">
        <v>130</v>
      </c>
      <c r="F36" s="133">
        <v>197</v>
      </c>
      <c r="G36" s="129" t="s">
        <v>106</v>
      </c>
      <c r="H36" s="129"/>
      <c r="I36" s="129"/>
      <c r="J36" s="129"/>
      <c r="K36" s="129"/>
      <c r="N36" s="44"/>
      <c r="P36" s="16"/>
      <c r="Q36" s="17"/>
      <c r="R36" s="17"/>
      <c r="S36" s="18"/>
    </row>
    <row r="37" spans="1:20" ht="12.75">
      <c r="A37" s="115">
        <v>11</v>
      </c>
      <c r="B37" s="116" t="s">
        <v>135</v>
      </c>
      <c r="C37" s="117" t="s">
        <v>34</v>
      </c>
      <c r="D37" s="117"/>
      <c r="E37" s="118" t="s">
        <v>4</v>
      </c>
      <c r="F37" s="133">
        <v>209</v>
      </c>
      <c r="G37" s="129" t="s">
        <v>203</v>
      </c>
      <c r="H37" s="129"/>
      <c r="I37" s="129"/>
      <c r="J37" s="129"/>
      <c r="K37" s="129"/>
      <c r="N37" s="44"/>
      <c r="P37" s="21"/>
      <c r="Q37" s="21"/>
      <c r="R37" s="21"/>
      <c r="S37" s="21"/>
      <c r="T37" s="22"/>
    </row>
    <row r="38" spans="1:20" ht="12.75">
      <c r="A38" s="115">
        <v>12</v>
      </c>
      <c r="B38" s="116" t="s">
        <v>131</v>
      </c>
      <c r="C38" s="117" t="s">
        <v>38</v>
      </c>
      <c r="D38" s="117"/>
      <c r="E38" s="118" t="s">
        <v>20</v>
      </c>
      <c r="F38" s="121">
        <v>207</v>
      </c>
      <c r="G38" s="129" t="s">
        <v>203</v>
      </c>
      <c r="H38" s="129"/>
      <c r="I38" s="129"/>
      <c r="J38" s="129"/>
      <c r="K38" s="129"/>
      <c r="M38" s="45"/>
      <c r="N38" s="44"/>
      <c r="P38" s="23"/>
      <c r="Q38" s="21"/>
      <c r="R38" s="21"/>
      <c r="S38" s="21"/>
      <c r="T38" s="22"/>
    </row>
    <row r="39" spans="1:14" ht="12.75">
      <c r="A39" s="115">
        <v>13</v>
      </c>
      <c r="B39" s="116" t="s">
        <v>122</v>
      </c>
      <c r="C39" s="117" t="s">
        <v>39</v>
      </c>
      <c r="D39" s="117"/>
      <c r="E39" s="118" t="s">
        <v>4</v>
      </c>
      <c r="F39" s="123">
        <v>133</v>
      </c>
      <c r="G39" s="129" t="s">
        <v>203</v>
      </c>
      <c r="H39" s="129"/>
      <c r="I39" s="129"/>
      <c r="J39" s="129"/>
      <c r="K39" s="129"/>
      <c r="N39" s="45"/>
    </row>
    <row r="40" spans="8:20" ht="12.75">
      <c r="H40" s="46"/>
      <c r="I40" s="47"/>
      <c r="M40" s="45"/>
      <c r="N40" s="45"/>
      <c r="O40" s="15"/>
      <c r="P40" s="24"/>
      <c r="Q40" s="24"/>
      <c r="R40" s="24"/>
      <c r="S40" s="24"/>
      <c r="T40" s="25"/>
    </row>
    <row r="41" spans="3:19" ht="18">
      <c r="C41" s="8" t="s">
        <v>40</v>
      </c>
      <c r="D41" s="8"/>
      <c r="E41" s="19"/>
      <c r="F41" s="20"/>
      <c r="N41" s="45"/>
      <c r="P41" s="16"/>
      <c r="Q41" s="26"/>
      <c r="R41" s="26"/>
      <c r="S41" s="27"/>
    </row>
    <row r="42" spans="3:19" ht="12.75">
      <c r="C42" s="19"/>
      <c r="D42" s="19"/>
      <c r="E42" s="19"/>
      <c r="F42" s="20"/>
      <c r="N42" s="45"/>
      <c r="P42" s="16"/>
      <c r="Q42" s="26"/>
      <c r="R42" s="26"/>
      <c r="S42" s="27"/>
    </row>
    <row r="43" spans="3:20" ht="15.75">
      <c r="C43" s="11" t="s">
        <v>87</v>
      </c>
      <c r="D43" s="11"/>
      <c r="E43" s="12"/>
      <c r="F43" s="34"/>
      <c r="N43" s="45"/>
      <c r="P43" s="21"/>
      <c r="Q43" s="21"/>
      <c r="R43" s="21"/>
      <c r="S43" s="21"/>
      <c r="T43" s="22"/>
    </row>
    <row r="44" spans="3:20" ht="12.75">
      <c r="C44" s="35"/>
      <c r="D44" s="14" t="s">
        <v>160</v>
      </c>
      <c r="E44" s="14"/>
      <c r="F44" s="127" t="s">
        <v>160</v>
      </c>
      <c r="G44" s="128" t="s">
        <v>98</v>
      </c>
      <c r="H44" s="128" t="s">
        <v>99</v>
      </c>
      <c r="I44" s="128" t="s">
        <v>100</v>
      </c>
      <c r="J44" s="128" t="s">
        <v>101</v>
      </c>
      <c r="K44" s="128" t="s">
        <v>102</v>
      </c>
      <c r="N44" s="45"/>
      <c r="P44" s="23"/>
      <c r="Q44" s="21"/>
      <c r="R44" s="21"/>
      <c r="S44" s="21"/>
      <c r="T44" s="22"/>
    </row>
    <row r="45" spans="1:20" ht="12.75" customHeight="1">
      <c r="A45" s="115">
        <v>1</v>
      </c>
      <c r="B45" s="116" t="s">
        <v>109</v>
      </c>
      <c r="C45" s="117" t="s">
        <v>88</v>
      </c>
      <c r="D45" s="117"/>
      <c r="E45" s="118" t="s">
        <v>4</v>
      </c>
      <c r="F45" s="125">
        <v>263</v>
      </c>
      <c r="G45" s="135"/>
      <c r="H45" s="135" t="s">
        <v>105</v>
      </c>
      <c r="I45" s="136" t="s">
        <v>105</v>
      </c>
      <c r="J45" s="120"/>
      <c r="K45" s="166" t="s">
        <v>105</v>
      </c>
      <c r="N45" s="49"/>
      <c r="P45" s="24"/>
      <c r="Q45" s="24"/>
      <c r="R45" s="24"/>
      <c r="S45" s="24"/>
      <c r="T45" s="25"/>
    </row>
    <row r="46" spans="1:20" ht="12.75">
      <c r="A46" s="115">
        <v>2</v>
      </c>
      <c r="B46" s="116" t="s">
        <v>110</v>
      </c>
      <c r="C46" s="117" t="s">
        <v>90</v>
      </c>
      <c r="D46" s="117"/>
      <c r="E46" s="118" t="s">
        <v>4</v>
      </c>
      <c r="F46" s="125">
        <v>251</v>
      </c>
      <c r="G46" s="135"/>
      <c r="H46" s="135" t="s">
        <v>105</v>
      </c>
      <c r="I46" s="135" t="s">
        <v>105</v>
      </c>
      <c r="J46" s="120"/>
      <c r="K46" s="135" t="s">
        <v>97</v>
      </c>
      <c r="N46" s="44"/>
      <c r="P46" s="23"/>
      <c r="Q46" s="21"/>
      <c r="R46" s="21"/>
      <c r="S46" s="21"/>
      <c r="T46" s="22"/>
    </row>
    <row r="47" spans="1:19" ht="12.75">
      <c r="A47" s="115">
        <v>3</v>
      </c>
      <c r="B47" s="116" t="s">
        <v>136</v>
      </c>
      <c r="C47" s="117" t="s">
        <v>89</v>
      </c>
      <c r="D47" s="117"/>
      <c r="E47" s="118" t="s">
        <v>9</v>
      </c>
      <c r="F47" s="125">
        <v>198</v>
      </c>
      <c r="G47" s="135"/>
      <c r="H47" s="135" t="s">
        <v>105</v>
      </c>
      <c r="I47" s="135" t="s">
        <v>97</v>
      </c>
      <c r="J47" s="135" t="s">
        <v>103</v>
      </c>
      <c r="K47" s="120"/>
      <c r="N47" s="44"/>
      <c r="P47" s="16"/>
      <c r="Q47" s="17"/>
      <c r="R47" s="17"/>
      <c r="S47" s="18"/>
    </row>
    <row r="48" spans="1:20" ht="12.75" customHeight="1">
      <c r="A48" s="115">
        <v>4</v>
      </c>
      <c r="B48" s="116" t="s">
        <v>111</v>
      </c>
      <c r="C48" s="117" t="s">
        <v>91</v>
      </c>
      <c r="D48" s="117"/>
      <c r="E48" s="118" t="s">
        <v>4</v>
      </c>
      <c r="F48" s="125">
        <v>181</v>
      </c>
      <c r="G48" s="135"/>
      <c r="H48" s="135" t="s">
        <v>105</v>
      </c>
      <c r="I48" s="135" t="s">
        <v>97</v>
      </c>
      <c r="J48" s="135" t="s">
        <v>96</v>
      </c>
      <c r="K48" s="120"/>
      <c r="N48" s="44"/>
      <c r="P48" s="21"/>
      <c r="Q48" s="21"/>
      <c r="R48" s="21"/>
      <c r="S48" s="21"/>
      <c r="T48" s="22"/>
    </row>
    <row r="49" spans="1:20" ht="12.75">
      <c r="A49" s="115">
        <v>5</v>
      </c>
      <c r="B49" s="116" t="s">
        <v>112</v>
      </c>
      <c r="C49" s="117" t="s">
        <v>92</v>
      </c>
      <c r="D49" s="117"/>
      <c r="E49" s="118" t="s">
        <v>11</v>
      </c>
      <c r="F49" s="125">
        <v>201</v>
      </c>
      <c r="G49" s="135"/>
      <c r="H49" s="135" t="s">
        <v>107</v>
      </c>
      <c r="I49" s="120"/>
      <c r="J49" s="120"/>
      <c r="K49" s="120"/>
      <c r="N49" s="44"/>
      <c r="P49" s="24"/>
      <c r="Q49" s="24"/>
      <c r="R49" s="24"/>
      <c r="S49" s="24"/>
      <c r="T49" s="25"/>
    </row>
    <row r="50" spans="1:20" ht="12.75">
      <c r="A50" s="115">
        <v>6</v>
      </c>
      <c r="B50" s="116" t="s">
        <v>137</v>
      </c>
      <c r="C50" s="117" t="s">
        <v>93</v>
      </c>
      <c r="D50" s="117"/>
      <c r="E50" s="118" t="s">
        <v>4</v>
      </c>
      <c r="F50" s="121">
        <v>182</v>
      </c>
      <c r="G50" s="135"/>
      <c r="H50" s="135" t="s">
        <v>97</v>
      </c>
      <c r="I50" s="120"/>
      <c r="J50" s="120"/>
      <c r="K50" s="120"/>
      <c r="N50" s="44"/>
      <c r="P50" s="24"/>
      <c r="Q50" s="24"/>
      <c r="R50" s="24"/>
      <c r="S50" s="24"/>
      <c r="T50" s="25"/>
    </row>
    <row r="52" spans="3:14" ht="15.75">
      <c r="C52" s="11" t="s">
        <v>94</v>
      </c>
      <c r="D52" s="11"/>
      <c r="E52" s="12"/>
      <c r="F52" s="34"/>
      <c r="N52" s="45"/>
    </row>
    <row r="53" spans="4:11" ht="12.75">
      <c r="D53" s="14" t="s">
        <v>160</v>
      </c>
      <c r="E53" s="14"/>
      <c r="F53" s="14" t="s">
        <v>160</v>
      </c>
      <c r="G53" s="43"/>
      <c r="H53" s="43"/>
      <c r="I53" s="43"/>
      <c r="J53" s="43"/>
      <c r="K53" s="43"/>
    </row>
    <row r="54" spans="1:14" ht="12.75">
      <c r="A54" s="115">
        <v>1</v>
      </c>
      <c r="B54" s="116" t="s">
        <v>138</v>
      </c>
      <c r="C54" s="117" t="s">
        <v>95</v>
      </c>
      <c r="D54" s="117"/>
      <c r="E54" s="118" t="s">
        <v>9</v>
      </c>
      <c r="F54" s="126">
        <v>241</v>
      </c>
      <c r="N54" s="44"/>
    </row>
    <row r="56" spans="3:20" ht="18" customHeight="1">
      <c r="C56" s="11" t="s">
        <v>79</v>
      </c>
      <c r="D56" s="11"/>
      <c r="E56" s="12"/>
      <c r="G56" s="37"/>
      <c r="H56" s="37"/>
      <c r="I56" s="37"/>
      <c r="J56" s="37"/>
      <c r="K56" s="37"/>
      <c r="L56" s="37"/>
      <c r="M56" s="37"/>
      <c r="N56" s="37"/>
      <c r="O56" s="3"/>
      <c r="P56" s="3"/>
      <c r="Q56" s="3"/>
      <c r="R56" s="3"/>
      <c r="S56" s="3"/>
      <c r="T56" s="3"/>
    </row>
    <row r="57" spans="4:20" ht="12.75" customHeight="1">
      <c r="D57" s="14" t="s">
        <v>160</v>
      </c>
      <c r="E57" s="14"/>
      <c r="F57" s="127" t="s">
        <v>160</v>
      </c>
      <c r="G57" s="128"/>
      <c r="H57" s="128" t="s">
        <v>99</v>
      </c>
      <c r="I57" s="128" t="s">
        <v>100</v>
      </c>
      <c r="J57" s="128" t="s">
        <v>101</v>
      </c>
      <c r="K57" s="128" t="s">
        <v>102</v>
      </c>
      <c r="L57" s="37"/>
      <c r="M57" s="37"/>
      <c r="N57" s="37"/>
      <c r="O57" s="3"/>
      <c r="P57" s="3"/>
      <c r="Q57" s="3"/>
      <c r="R57" s="3"/>
      <c r="S57" s="3"/>
      <c r="T57" s="3"/>
    </row>
    <row r="58" spans="1:20" ht="12.75" customHeight="1">
      <c r="A58" s="115">
        <v>1</v>
      </c>
      <c r="B58" s="116" t="s">
        <v>113</v>
      </c>
      <c r="C58" s="117" t="s">
        <v>80</v>
      </c>
      <c r="D58" s="117"/>
      <c r="E58" s="118" t="s">
        <v>81</v>
      </c>
      <c r="F58" s="137">
        <v>265</v>
      </c>
      <c r="G58" s="138"/>
      <c r="H58" s="139" t="s">
        <v>105</v>
      </c>
      <c r="I58" s="135" t="s">
        <v>105</v>
      </c>
      <c r="J58" s="139"/>
      <c r="K58" s="139" t="s">
        <v>105</v>
      </c>
      <c r="L58" s="46"/>
      <c r="M58" s="46"/>
      <c r="N58" s="49"/>
      <c r="P58" s="23"/>
      <c r="Q58" s="21"/>
      <c r="R58" s="21"/>
      <c r="S58" s="21"/>
      <c r="T58" s="22"/>
    </row>
    <row r="59" spans="1:20" ht="12.75" customHeight="1">
      <c r="A59" s="115">
        <v>2</v>
      </c>
      <c r="B59" s="116" t="s">
        <v>114</v>
      </c>
      <c r="C59" s="117" t="s">
        <v>82</v>
      </c>
      <c r="D59" s="117"/>
      <c r="E59" s="118" t="s">
        <v>9</v>
      </c>
      <c r="F59" s="133">
        <v>226</v>
      </c>
      <c r="G59" s="120"/>
      <c r="H59" s="135" t="s">
        <v>105</v>
      </c>
      <c r="I59" s="135" t="s">
        <v>105</v>
      </c>
      <c r="J59" s="120"/>
      <c r="K59" s="135" t="s">
        <v>203</v>
      </c>
      <c r="N59" s="44"/>
      <c r="P59" s="24"/>
      <c r="Q59" s="24"/>
      <c r="R59" s="24"/>
      <c r="S59" s="24"/>
      <c r="T59" s="25"/>
    </row>
    <row r="60" spans="1:20" ht="12.75" customHeight="1">
      <c r="A60" s="115">
        <v>3</v>
      </c>
      <c r="B60" s="116" t="s">
        <v>139</v>
      </c>
      <c r="C60" s="117" t="s">
        <v>85</v>
      </c>
      <c r="D60" s="117"/>
      <c r="E60" s="118" t="s">
        <v>14</v>
      </c>
      <c r="F60" s="141">
        <v>211.4</v>
      </c>
      <c r="G60" s="120"/>
      <c r="H60" s="135" t="s">
        <v>105</v>
      </c>
      <c r="I60" s="135" t="s">
        <v>203</v>
      </c>
      <c r="J60" s="135" t="s">
        <v>105</v>
      </c>
      <c r="K60" s="120"/>
      <c r="N60" s="44"/>
      <c r="P60" s="16"/>
      <c r="Q60" s="26"/>
      <c r="R60" s="26"/>
      <c r="S60" s="27"/>
      <c r="T60" s="3"/>
    </row>
    <row r="61" spans="1:19" ht="12.75">
      <c r="A61" s="115">
        <v>4</v>
      </c>
      <c r="B61" s="116" t="s">
        <v>115</v>
      </c>
      <c r="C61" s="117" t="s">
        <v>86</v>
      </c>
      <c r="D61" s="117"/>
      <c r="E61" s="118" t="s">
        <v>62</v>
      </c>
      <c r="F61" s="140">
        <v>223</v>
      </c>
      <c r="G61" s="120"/>
      <c r="H61" s="135" t="s">
        <v>103</v>
      </c>
      <c r="I61" s="139" t="s">
        <v>104</v>
      </c>
      <c r="J61" s="135" t="s">
        <v>97</v>
      </c>
      <c r="K61" s="120"/>
      <c r="N61" s="44"/>
      <c r="P61" s="16"/>
      <c r="Q61" s="26"/>
      <c r="R61" s="26"/>
      <c r="S61" s="27"/>
    </row>
    <row r="62" spans="1:20" ht="12.75" customHeight="1">
      <c r="A62" s="115">
        <v>5</v>
      </c>
      <c r="B62" s="116" t="s">
        <v>116</v>
      </c>
      <c r="C62" s="117" t="s">
        <v>83</v>
      </c>
      <c r="D62" s="117"/>
      <c r="E62" s="118" t="s">
        <v>6</v>
      </c>
      <c r="F62" s="142">
        <v>220</v>
      </c>
      <c r="G62" s="143"/>
      <c r="H62" s="135" t="s">
        <v>107</v>
      </c>
      <c r="I62" s="120"/>
      <c r="J62" s="120"/>
      <c r="K62" s="120"/>
      <c r="N62" s="45"/>
      <c r="P62" s="16"/>
      <c r="Q62" s="26"/>
      <c r="R62" s="26"/>
      <c r="S62" s="27"/>
      <c r="T62" s="3"/>
    </row>
    <row r="63" spans="1:20" ht="12.75" customHeight="1">
      <c r="A63" s="115">
        <v>6</v>
      </c>
      <c r="B63" s="116" t="s">
        <v>140</v>
      </c>
      <c r="C63" s="117" t="s">
        <v>84</v>
      </c>
      <c r="D63" s="117"/>
      <c r="E63" s="118" t="s">
        <v>20</v>
      </c>
      <c r="F63" s="125">
        <v>211</v>
      </c>
      <c r="G63" s="120"/>
      <c r="H63" s="135" t="s">
        <v>106</v>
      </c>
      <c r="I63" s="120"/>
      <c r="J63" s="120"/>
      <c r="K63" s="120"/>
      <c r="N63" s="45"/>
      <c r="P63" s="16"/>
      <c r="Q63" s="17"/>
      <c r="R63" s="17"/>
      <c r="S63" s="18"/>
      <c r="T63" s="3"/>
    </row>
    <row r="64" spans="16:19" ht="12.75">
      <c r="P64" s="16"/>
      <c r="Q64" s="17"/>
      <c r="R64" s="17"/>
      <c r="S64" s="18"/>
    </row>
    <row r="65" spans="3:5" ht="15" customHeight="1">
      <c r="C65" s="11" t="s">
        <v>69</v>
      </c>
      <c r="D65" s="11"/>
      <c r="E65" s="12"/>
    </row>
    <row r="66" spans="4:11" ht="12.75" customHeight="1">
      <c r="D66" s="14" t="s">
        <v>160</v>
      </c>
      <c r="E66" s="14"/>
      <c r="F66" s="127" t="s">
        <v>160</v>
      </c>
      <c r="G66" s="128" t="s">
        <v>98</v>
      </c>
      <c r="H66" s="128" t="s">
        <v>99</v>
      </c>
      <c r="I66" s="128" t="s">
        <v>100</v>
      </c>
      <c r="J66" s="128" t="s">
        <v>101</v>
      </c>
      <c r="K66" s="128" t="s">
        <v>102</v>
      </c>
    </row>
    <row r="67" spans="1:20" ht="12.75" customHeight="1">
      <c r="A67" s="115">
        <v>1</v>
      </c>
      <c r="B67" s="116" t="s">
        <v>117</v>
      </c>
      <c r="C67" s="117" t="s">
        <v>71</v>
      </c>
      <c r="D67" s="117"/>
      <c r="E67" s="150" t="s">
        <v>14</v>
      </c>
      <c r="F67" s="146">
        <v>249</v>
      </c>
      <c r="G67" s="147" t="s">
        <v>105</v>
      </c>
      <c r="H67" s="135" t="s">
        <v>105</v>
      </c>
      <c r="I67" s="135" t="s">
        <v>105</v>
      </c>
      <c r="J67" s="120"/>
      <c r="K67" s="135" t="s">
        <v>105</v>
      </c>
      <c r="N67" s="49"/>
      <c r="P67" s="3"/>
      <c r="Q67" s="3"/>
      <c r="R67" s="3"/>
      <c r="S67" s="3"/>
      <c r="T67" s="3"/>
    </row>
    <row r="68" spans="1:14" ht="12.75" customHeight="1">
      <c r="A68" s="115">
        <v>2</v>
      </c>
      <c r="B68" s="116" t="s">
        <v>118</v>
      </c>
      <c r="C68" s="117" t="s">
        <v>73</v>
      </c>
      <c r="D68" s="117"/>
      <c r="E68" s="118" t="s">
        <v>6</v>
      </c>
      <c r="F68" s="144">
        <v>254</v>
      </c>
      <c r="G68" s="145" t="s">
        <v>105</v>
      </c>
      <c r="H68" s="135" t="s">
        <v>103</v>
      </c>
      <c r="I68" s="135" t="s">
        <v>105</v>
      </c>
      <c r="J68" s="120"/>
      <c r="K68" s="135" t="s">
        <v>107</v>
      </c>
      <c r="N68" s="49"/>
    </row>
    <row r="69" spans="1:14" ht="12.75" customHeight="1">
      <c r="A69" s="115">
        <v>3</v>
      </c>
      <c r="B69" s="116" t="s">
        <v>141</v>
      </c>
      <c r="C69" s="117" t="s">
        <v>72</v>
      </c>
      <c r="D69" s="117"/>
      <c r="E69" s="118" t="s">
        <v>62</v>
      </c>
      <c r="F69" s="122">
        <v>213</v>
      </c>
      <c r="G69" s="135" t="s">
        <v>105</v>
      </c>
      <c r="H69" s="135" t="s">
        <v>105</v>
      </c>
      <c r="I69" s="135" t="s">
        <v>107</v>
      </c>
      <c r="J69" s="135" t="s">
        <v>105</v>
      </c>
      <c r="K69" s="120"/>
      <c r="N69" s="49"/>
    </row>
    <row r="70" spans="1:20" ht="12.75" customHeight="1">
      <c r="A70" s="115">
        <v>4</v>
      </c>
      <c r="B70" s="116" t="s">
        <v>142</v>
      </c>
      <c r="C70" s="117" t="s">
        <v>70</v>
      </c>
      <c r="D70" s="117"/>
      <c r="E70" s="118" t="s">
        <v>62</v>
      </c>
      <c r="F70" s="146">
        <v>245</v>
      </c>
      <c r="G70" s="145" t="s">
        <v>105</v>
      </c>
      <c r="H70" s="145" t="s">
        <v>103</v>
      </c>
      <c r="I70" s="135" t="s">
        <v>104</v>
      </c>
      <c r="J70" s="135" t="s">
        <v>97</v>
      </c>
      <c r="K70" s="120"/>
      <c r="N70" s="44"/>
      <c r="P70" s="3"/>
      <c r="Q70" s="3"/>
      <c r="R70" s="3"/>
      <c r="S70" s="3"/>
      <c r="T70" s="3"/>
    </row>
    <row r="71" spans="1:14" ht="12.75" customHeight="1">
      <c r="A71" s="115">
        <v>5</v>
      </c>
      <c r="B71" s="116" t="s">
        <v>119</v>
      </c>
      <c r="C71" s="117" t="s">
        <v>77</v>
      </c>
      <c r="D71" s="117"/>
      <c r="E71" s="118" t="s">
        <v>14</v>
      </c>
      <c r="F71" s="141">
        <v>199</v>
      </c>
      <c r="G71" s="148" t="s">
        <v>105</v>
      </c>
      <c r="H71" s="135" t="s">
        <v>96</v>
      </c>
      <c r="I71" s="120"/>
      <c r="J71" s="120"/>
      <c r="K71" s="120"/>
      <c r="N71" s="44"/>
    </row>
    <row r="72" spans="1:20" ht="12.75" customHeight="1">
      <c r="A72" s="115">
        <v>6</v>
      </c>
      <c r="B72" s="116" t="s">
        <v>120</v>
      </c>
      <c r="C72" s="117" t="s">
        <v>76</v>
      </c>
      <c r="D72" s="117"/>
      <c r="E72" s="118" t="s">
        <v>4</v>
      </c>
      <c r="F72" s="133">
        <v>195</v>
      </c>
      <c r="G72" s="135" t="s">
        <v>105</v>
      </c>
      <c r="H72" s="135" t="s">
        <v>96</v>
      </c>
      <c r="I72" s="120"/>
      <c r="J72" s="120"/>
      <c r="K72" s="120"/>
      <c r="N72" s="44"/>
      <c r="P72" s="3"/>
      <c r="Q72" s="3"/>
      <c r="R72" s="3"/>
      <c r="S72" s="3"/>
      <c r="T72" s="3"/>
    </row>
    <row r="73" spans="1:14" ht="12.75" customHeight="1">
      <c r="A73" s="115">
        <v>7</v>
      </c>
      <c r="B73" s="116" t="s">
        <v>143</v>
      </c>
      <c r="C73" s="117" t="s">
        <v>75</v>
      </c>
      <c r="D73" s="117"/>
      <c r="E73" s="118" t="s">
        <v>4</v>
      </c>
      <c r="F73" s="133">
        <v>215</v>
      </c>
      <c r="G73" s="145" t="s">
        <v>105</v>
      </c>
      <c r="H73" s="135" t="s">
        <v>203</v>
      </c>
      <c r="I73" s="120"/>
      <c r="J73" s="120"/>
      <c r="K73" s="120"/>
      <c r="N73" s="44"/>
    </row>
    <row r="74" spans="1:14" ht="12.75" customHeight="1">
      <c r="A74" s="115">
        <v>8</v>
      </c>
      <c r="B74" s="116" t="s">
        <v>144</v>
      </c>
      <c r="C74" s="117" t="s">
        <v>74</v>
      </c>
      <c r="D74" s="117"/>
      <c r="E74" s="118" t="s">
        <v>6</v>
      </c>
      <c r="F74" s="132">
        <v>196</v>
      </c>
      <c r="G74" s="149" t="s">
        <v>105</v>
      </c>
      <c r="H74" s="135" t="s">
        <v>203</v>
      </c>
      <c r="I74" s="120"/>
      <c r="J74" s="120"/>
      <c r="K74" s="120"/>
      <c r="N74" s="45"/>
    </row>
    <row r="75" spans="1:20" ht="12.75" customHeight="1">
      <c r="A75" s="115">
        <v>9</v>
      </c>
      <c r="B75" s="116" t="s">
        <v>121</v>
      </c>
      <c r="C75" s="117" t="s">
        <v>78</v>
      </c>
      <c r="D75" s="117"/>
      <c r="E75" s="118" t="s">
        <v>62</v>
      </c>
      <c r="F75" s="141">
        <v>151</v>
      </c>
      <c r="G75" s="145" t="s">
        <v>203</v>
      </c>
      <c r="H75" s="120"/>
      <c r="I75" s="120"/>
      <c r="J75" s="120"/>
      <c r="K75" s="120"/>
      <c r="N75" s="45"/>
      <c r="P75" s="16"/>
      <c r="Q75" s="17"/>
      <c r="R75" s="17"/>
      <c r="S75" s="18"/>
      <c r="T75" s="33"/>
    </row>
    <row r="76" spans="1:14" ht="12.75" customHeight="1">
      <c r="A76" s="115">
        <v>10</v>
      </c>
      <c r="B76" s="116" t="s">
        <v>122</v>
      </c>
      <c r="C76" s="117"/>
      <c r="D76" s="117"/>
      <c r="E76" s="118" t="s">
        <v>4</v>
      </c>
      <c r="F76" s="121">
        <v>0</v>
      </c>
      <c r="G76" s="120"/>
      <c r="H76" s="120"/>
      <c r="I76" s="120"/>
      <c r="J76" s="120"/>
      <c r="K76" s="120"/>
      <c r="N76" s="45"/>
    </row>
    <row r="77" spans="1:20" ht="12.75" customHeight="1">
      <c r="A77" s="115">
        <v>11</v>
      </c>
      <c r="B77" s="116" t="s">
        <v>145</v>
      </c>
      <c r="C77" s="117"/>
      <c r="D77" s="117"/>
      <c r="E77" s="118" t="s">
        <v>9</v>
      </c>
      <c r="F77" s="125">
        <v>0</v>
      </c>
      <c r="G77" s="120"/>
      <c r="H77" s="120"/>
      <c r="I77" s="120"/>
      <c r="J77" s="120"/>
      <c r="K77" s="120"/>
      <c r="N77" s="44"/>
      <c r="P77" s="3"/>
      <c r="Q77" s="3"/>
      <c r="R77" s="3"/>
      <c r="S77" s="3"/>
      <c r="T77" s="3"/>
    </row>
    <row r="79" spans="3:16" ht="14.25" customHeight="1">
      <c r="C79" s="11" t="s">
        <v>55</v>
      </c>
      <c r="D79" s="11"/>
      <c r="E79" s="12"/>
      <c r="P79" s="16"/>
    </row>
    <row r="80" spans="4:16" ht="12.75" customHeight="1">
      <c r="D80" s="14" t="s">
        <v>160</v>
      </c>
      <c r="E80" s="14"/>
      <c r="F80" s="127" t="s">
        <v>160</v>
      </c>
      <c r="G80" s="128" t="s">
        <v>98</v>
      </c>
      <c r="H80" s="128" t="s">
        <v>99</v>
      </c>
      <c r="I80" s="128" t="s">
        <v>100</v>
      </c>
      <c r="J80" s="128" t="s">
        <v>101</v>
      </c>
      <c r="K80" s="128" t="s">
        <v>102</v>
      </c>
      <c r="P80" s="16"/>
    </row>
    <row r="81" spans="1:20" ht="12.75" customHeight="1">
      <c r="A81" s="115">
        <v>1</v>
      </c>
      <c r="B81" s="116" t="s">
        <v>123</v>
      </c>
      <c r="C81" s="117" t="s">
        <v>63</v>
      </c>
      <c r="D81" s="117"/>
      <c r="E81" s="118" t="s">
        <v>62</v>
      </c>
      <c r="F81" s="133">
        <v>221</v>
      </c>
      <c r="G81" s="145" t="s">
        <v>105</v>
      </c>
      <c r="H81" s="139" t="s">
        <v>105</v>
      </c>
      <c r="I81" s="135" t="s">
        <v>105</v>
      </c>
      <c r="J81" s="120"/>
      <c r="K81" s="135" t="s">
        <v>105</v>
      </c>
      <c r="N81" s="49"/>
      <c r="P81" s="16"/>
      <c r="Q81" s="28"/>
      <c r="R81" s="28"/>
      <c r="S81" s="29"/>
      <c r="T81" s="30"/>
    </row>
    <row r="82" spans="1:14" ht="12.75" customHeight="1">
      <c r="A82" s="115">
        <v>2</v>
      </c>
      <c r="B82" s="116" t="s">
        <v>146</v>
      </c>
      <c r="C82" s="117" t="s">
        <v>59</v>
      </c>
      <c r="D82" s="117"/>
      <c r="E82" s="118" t="s">
        <v>11</v>
      </c>
      <c r="F82" s="125">
        <v>224</v>
      </c>
      <c r="G82" s="135" t="s">
        <v>105</v>
      </c>
      <c r="H82" s="135" t="s">
        <v>105</v>
      </c>
      <c r="I82" s="135" t="s">
        <v>105</v>
      </c>
      <c r="J82" s="120"/>
      <c r="K82" s="135" t="s">
        <v>107</v>
      </c>
      <c r="N82" s="49"/>
    </row>
    <row r="83" spans="1:14" ht="12.75" customHeight="1">
      <c r="A83" s="115">
        <v>3</v>
      </c>
      <c r="B83" s="116" t="s">
        <v>147</v>
      </c>
      <c r="C83" s="117" t="s">
        <v>57</v>
      </c>
      <c r="D83" s="117"/>
      <c r="E83" s="118" t="s">
        <v>58</v>
      </c>
      <c r="F83" s="151">
        <v>211</v>
      </c>
      <c r="G83" s="152" t="s">
        <v>103</v>
      </c>
      <c r="H83" s="135" t="s">
        <v>105</v>
      </c>
      <c r="I83" s="135" t="s">
        <v>104</v>
      </c>
      <c r="J83" s="135" t="s">
        <v>103</v>
      </c>
      <c r="K83" s="120"/>
      <c r="N83" s="45"/>
    </row>
    <row r="84" spans="1:20" ht="12.75" customHeight="1">
      <c r="A84" s="115">
        <v>4</v>
      </c>
      <c r="B84" s="116" t="s">
        <v>125</v>
      </c>
      <c r="C84" s="117" t="s">
        <v>60</v>
      </c>
      <c r="D84" s="117"/>
      <c r="E84" s="118" t="s">
        <v>16</v>
      </c>
      <c r="F84" s="132">
        <v>201</v>
      </c>
      <c r="G84" s="153" t="s">
        <v>105</v>
      </c>
      <c r="H84" s="135" t="s">
        <v>105</v>
      </c>
      <c r="I84" s="135" t="s">
        <v>203</v>
      </c>
      <c r="J84" s="135" t="s">
        <v>106</v>
      </c>
      <c r="K84" s="143"/>
      <c r="N84" s="44"/>
      <c r="P84" s="3"/>
      <c r="Q84" s="3"/>
      <c r="R84" s="3"/>
      <c r="S84" s="3"/>
      <c r="T84" s="3"/>
    </row>
    <row r="85" spans="1:20" ht="12.75" customHeight="1">
      <c r="A85" s="115">
        <v>5</v>
      </c>
      <c r="B85" s="116" t="s">
        <v>126</v>
      </c>
      <c r="C85" s="117" t="s">
        <v>61</v>
      </c>
      <c r="D85" s="117"/>
      <c r="E85" s="118" t="s">
        <v>62</v>
      </c>
      <c r="F85" s="154">
        <v>218</v>
      </c>
      <c r="G85" s="145" t="s">
        <v>105</v>
      </c>
      <c r="H85" s="135" t="s">
        <v>104</v>
      </c>
      <c r="I85" s="120"/>
      <c r="J85" s="120"/>
      <c r="K85" s="120"/>
      <c r="N85" s="44"/>
      <c r="P85" s="16"/>
      <c r="Q85" s="28"/>
      <c r="R85" s="28"/>
      <c r="S85" s="29"/>
      <c r="T85" s="3"/>
    </row>
    <row r="86" spans="1:20" ht="12.75" customHeight="1">
      <c r="A86" s="115">
        <v>6</v>
      </c>
      <c r="B86" s="116" t="s">
        <v>148</v>
      </c>
      <c r="C86" s="117" t="s">
        <v>68</v>
      </c>
      <c r="D86" s="117"/>
      <c r="E86" s="118" t="s">
        <v>6</v>
      </c>
      <c r="F86" s="155">
        <v>217</v>
      </c>
      <c r="G86" s="135" t="s">
        <v>105</v>
      </c>
      <c r="H86" s="135" t="s">
        <v>107</v>
      </c>
      <c r="I86" s="120"/>
      <c r="J86" s="120"/>
      <c r="K86" s="120"/>
      <c r="N86" s="45"/>
      <c r="P86" s="3"/>
      <c r="Q86" s="3"/>
      <c r="R86" s="3"/>
      <c r="S86" s="3"/>
      <c r="T86" s="3"/>
    </row>
    <row r="87" spans="1:20" ht="12.75" customHeight="1">
      <c r="A87" s="115">
        <v>7</v>
      </c>
      <c r="B87" s="116" t="s">
        <v>127</v>
      </c>
      <c r="C87" s="117" t="s">
        <v>64</v>
      </c>
      <c r="D87" s="117"/>
      <c r="E87" s="118" t="s">
        <v>9</v>
      </c>
      <c r="F87" s="125">
        <v>250</v>
      </c>
      <c r="G87" s="145" t="s">
        <v>105</v>
      </c>
      <c r="H87" s="135" t="s">
        <v>203</v>
      </c>
      <c r="I87" s="120"/>
      <c r="J87" s="156"/>
      <c r="K87" s="120"/>
      <c r="N87" s="44"/>
      <c r="P87" s="3"/>
      <c r="Q87" s="3"/>
      <c r="R87" s="3"/>
      <c r="S87" s="3"/>
      <c r="T87" s="3"/>
    </row>
    <row r="88" spans="1:20" ht="12.75" customHeight="1">
      <c r="A88" s="115">
        <v>8</v>
      </c>
      <c r="B88" s="116" t="s">
        <v>149</v>
      </c>
      <c r="C88" s="117" t="s">
        <v>56</v>
      </c>
      <c r="D88" s="117"/>
      <c r="E88" s="118" t="s">
        <v>9</v>
      </c>
      <c r="F88" s="123">
        <v>229</v>
      </c>
      <c r="G88" s="145" t="s">
        <v>105</v>
      </c>
      <c r="H88" s="135" t="s">
        <v>203</v>
      </c>
      <c r="I88" s="120"/>
      <c r="J88" s="120"/>
      <c r="K88" s="120"/>
      <c r="N88" s="44"/>
      <c r="P88" s="3"/>
      <c r="Q88" s="3"/>
      <c r="R88" s="3"/>
      <c r="S88" s="3"/>
      <c r="T88" s="3"/>
    </row>
    <row r="89" spans="1:14" ht="12.75" customHeight="1">
      <c r="A89" s="115">
        <v>9</v>
      </c>
      <c r="B89" s="116" t="s">
        <v>150</v>
      </c>
      <c r="C89" s="117" t="s">
        <v>204</v>
      </c>
      <c r="D89" s="117"/>
      <c r="E89" s="118" t="s">
        <v>4</v>
      </c>
      <c r="F89" s="142">
        <v>191</v>
      </c>
      <c r="G89" s="145" t="s">
        <v>107</v>
      </c>
      <c r="H89" s="120"/>
      <c r="I89" s="120"/>
      <c r="J89" s="120"/>
      <c r="K89" s="120"/>
      <c r="N89" s="44"/>
    </row>
    <row r="90" spans="1:14" ht="12.75" customHeight="1">
      <c r="A90" s="115">
        <v>10</v>
      </c>
      <c r="B90" s="116" t="s">
        <v>129</v>
      </c>
      <c r="C90" s="117" t="s">
        <v>67</v>
      </c>
      <c r="D90" s="117"/>
      <c r="E90" s="118" t="s">
        <v>26</v>
      </c>
      <c r="F90" s="157">
        <v>205</v>
      </c>
      <c r="G90" s="135" t="s">
        <v>97</v>
      </c>
      <c r="H90" s="120"/>
      <c r="I90" s="120"/>
      <c r="J90" s="120"/>
      <c r="K90" s="120"/>
      <c r="N90" s="45"/>
    </row>
    <row r="91" spans="1:20" ht="12.75" customHeight="1">
      <c r="A91" s="115">
        <v>11</v>
      </c>
      <c r="B91" s="116" t="s">
        <v>131</v>
      </c>
      <c r="C91" s="117" t="s">
        <v>66</v>
      </c>
      <c r="D91" s="117"/>
      <c r="E91" s="118" t="s">
        <v>20</v>
      </c>
      <c r="F91" s="126">
        <v>192</v>
      </c>
      <c r="G91" s="135" t="s">
        <v>96</v>
      </c>
      <c r="H91" s="120"/>
      <c r="I91" s="120"/>
      <c r="J91" s="120"/>
      <c r="K91" s="120"/>
      <c r="N91" s="44"/>
      <c r="P91" s="3"/>
      <c r="Q91" s="3"/>
      <c r="R91" s="3"/>
      <c r="S91" s="3"/>
      <c r="T91" s="3"/>
    </row>
    <row r="92" spans="1:20" ht="12.75" customHeight="1">
      <c r="A92" s="115">
        <v>12</v>
      </c>
      <c r="B92" s="116" t="s">
        <v>151</v>
      </c>
      <c r="C92" s="117" t="s">
        <v>65</v>
      </c>
      <c r="D92" s="117"/>
      <c r="E92" s="118" t="s">
        <v>16</v>
      </c>
      <c r="F92" s="132">
        <v>173</v>
      </c>
      <c r="G92" s="153" t="s">
        <v>203</v>
      </c>
      <c r="H92" s="120"/>
      <c r="I92" s="120"/>
      <c r="J92" s="120"/>
      <c r="K92" s="120"/>
      <c r="N92" s="45"/>
      <c r="P92" s="3"/>
      <c r="Q92" s="3"/>
      <c r="R92" s="3"/>
      <c r="S92" s="3"/>
      <c r="T92" s="3"/>
    </row>
    <row r="93" ht="12.75" customHeight="1"/>
    <row r="94" spans="3:19" ht="15.75">
      <c r="C94" s="31" t="s">
        <v>47</v>
      </c>
      <c r="D94" s="31"/>
      <c r="E94" s="12"/>
      <c r="F94" s="32"/>
      <c r="P94" s="16"/>
      <c r="Q94" s="26"/>
      <c r="R94" s="26"/>
      <c r="S94" s="27"/>
    </row>
    <row r="95" spans="3:20" ht="12" customHeight="1">
      <c r="C95" s="31"/>
      <c r="D95" s="14" t="s">
        <v>160</v>
      </c>
      <c r="E95" s="14"/>
      <c r="F95" s="14" t="s">
        <v>160</v>
      </c>
      <c r="G95" s="43"/>
      <c r="H95" s="128" t="s">
        <v>99</v>
      </c>
      <c r="I95" s="128" t="s">
        <v>100</v>
      </c>
      <c r="J95" s="128" t="s">
        <v>101</v>
      </c>
      <c r="K95" s="128" t="s">
        <v>102</v>
      </c>
      <c r="P95" s="16"/>
      <c r="Q95" s="17"/>
      <c r="R95" s="17"/>
      <c r="S95" s="18"/>
      <c r="T95" s="33"/>
    </row>
    <row r="96" spans="1:20" ht="12.75" customHeight="1">
      <c r="A96" s="115">
        <v>1</v>
      </c>
      <c r="B96" s="116" t="s">
        <v>132</v>
      </c>
      <c r="C96" s="117" t="s">
        <v>49</v>
      </c>
      <c r="D96" s="117"/>
      <c r="E96" s="118" t="s">
        <v>11</v>
      </c>
      <c r="F96" s="125">
        <v>247</v>
      </c>
      <c r="G96" s="158"/>
      <c r="H96" s="135" t="s">
        <v>105</v>
      </c>
      <c r="I96" s="135" t="s">
        <v>105</v>
      </c>
      <c r="J96" s="120"/>
      <c r="K96" s="135" t="s">
        <v>105</v>
      </c>
      <c r="N96" s="49"/>
      <c r="P96" s="21"/>
      <c r="Q96" s="21"/>
      <c r="R96" s="21"/>
      <c r="S96" s="21"/>
      <c r="T96" s="22"/>
    </row>
    <row r="97" spans="1:19" ht="12.75" customHeight="1">
      <c r="A97" s="115">
        <v>2</v>
      </c>
      <c r="B97" s="116" t="s">
        <v>133</v>
      </c>
      <c r="C97" s="117" t="s">
        <v>50</v>
      </c>
      <c r="D97" s="117"/>
      <c r="E97" s="118" t="s">
        <v>16</v>
      </c>
      <c r="F97" s="130">
        <v>230</v>
      </c>
      <c r="G97" s="120"/>
      <c r="H97" s="135" t="s">
        <v>105</v>
      </c>
      <c r="I97" s="135" t="s">
        <v>105</v>
      </c>
      <c r="J97" s="120"/>
      <c r="K97" s="135" t="s">
        <v>203</v>
      </c>
      <c r="N97" s="44"/>
      <c r="P97" s="16"/>
      <c r="Q97" s="26"/>
      <c r="R97" s="26"/>
      <c r="S97" s="27"/>
    </row>
    <row r="98" spans="1:20" ht="12.75" customHeight="1">
      <c r="A98" s="115">
        <v>3</v>
      </c>
      <c r="B98" s="116" t="s">
        <v>152</v>
      </c>
      <c r="C98" s="117" t="s">
        <v>48</v>
      </c>
      <c r="D98" s="117"/>
      <c r="E98" s="118" t="s">
        <v>26</v>
      </c>
      <c r="F98" s="122">
        <v>259</v>
      </c>
      <c r="G98" s="143"/>
      <c r="H98" s="135" t="s">
        <v>105</v>
      </c>
      <c r="I98" s="135" t="s">
        <v>104</v>
      </c>
      <c r="J98" s="135" t="s">
        <v>105</v>
      </c>
      <c r="K98" s="120"/>
      <c r="N98" s="44"/>
      <c r="P98" s="23"/>
      <c r="Q98" s="21"/>
      <c r="R98" s="21"/>
      <c r="S98" s="21"/>
      <c r="T98" s="22"/>
    </row>
    <row r="99" spans="1:20" ht="12.75" customHeight="1">
      <c r="A99" s="115">
        <v>4</v>
      </c>
      <c r="B99" s="116" t="s">
        <v>153</v>
      </c>
      <c r="C99" s="117" t="s">
        <v>53</v>
      </c>
      <c r="D99" s="117"/>
      <c r="E99" s="118" t="s">
        <v>6</v>
      </c>
      <c r="F99" s="144">
        <v>242</v>
      </c>
      <c r="G99" s="143"/>
      <c r="H99" s="135" t="s">
        <v>105</v>
      </c>
      <c r="I99" s="135" t="s">
        <v>203</v>
      </c>
      <c r="J99" s="135" t="s">
        <v>203</v>
      </c>
      <c r="K99" s="120"/>
      <c r="N99" s="44"/>
      <c r="P99" s="24"/>
      <c r="Q99" s="24"/>
      <c r="R99" s="24"/>
      <c r="S99" s="24"/>
      <c r="T99" s="25"/>
    </row>
    <row r="100" spans="1:20" ht="12.75" customHeight="1">
      <c r="A100" s="115">
        <v>5</v>
      </c>
      <c r="B100" s="116" t="s">
        <v>134</v>
      </c>
      <c r="C100" s="117" t="s">
        <v>51</v>
      </c>
      <c r="D100" s="117"/>
      <c r="E100" s="118" t="s">
        <v>4</v>
      </c>
      <c r="F100" s="125">
        <v>223</v>
      </c>
      <c r="G100" s="143"/>
      <c r="H100" s="135" t="s">
        <v>97</v>
      </c>
      <c r="I100" s="120"/>
      <c r="J100" s="120"/>
      <c r="K100" s="120"/>
      <c r="N100" s="44"/>
      <c r="P100" s="16"/>
      <c r="Q100" s="26"/>
      <c r="R100" s="26"/>
      <c r="S100" s="27"/>
      <c r="T100" s="3"/>
    </row>
    <row r="101" spans="1:20" ht="12.75" customHeight="1">
      <c r="A101" s="115">
        <v>6</v>
      </c>
      <c r="B101" s="116" t="s">
        <v>135</v>
      </c>
      <c r="C101" s="117" t="s">
        <v>54</v>
      </c>
      <c r="D101" s="117"/>
      <c r="E101" s="118" t="s">
        <v>130</v>
      </c>
      <c r="F101" s="155">
        <v>222</v>
      </c>
      <c r="G101" s="120"/>
      <c r="H101" s="135" t="s">
        <v>97</v>
      </c>
      <c r="I101" s="120"/>
      <c r="J101" s="120"/>
      <c r="K101" s="120"/>
      <c r="N101" s="44"/>
      <c r="P101" s="21"/>
      <c r="Q101" s="21"/>
      <c r="R101" s="21"/>
      <c r="S101" s="21"/>
      <c r="T101" s="22"/>
    </row>
    <row r="102" spans="1:20" ht="12.75" customHeight="1">
      <c r="A102" s="115">
        <v>7</v>
      </c>
      <c r="B102" s="116" t="s">
        <v>154</v>
      </c>
      <c r="C102" s="117" t="s">
        <v>52</v>
      </c>
      <c r="D102" s="117"/>
      <c r="E102" s="118" t="s">
        <v>6</v>
      </c>
      <c r="F102" s="125">
        <v>207</v>
      </c>
      <c r="G102" s="143"/>
      <c r="H102" s="135" t="s">
        <v>97</v>
      </c>
      <c r="I102" s="120"/>
      <c r="J102" s="120"/>
      <c r="K102" s="120"/>
      <c r="N102" s="45"/>
      <c r="P102" s="23"/>
      <c r="Q102" s="21"/>
      <c r="R102" s="21"/>
      <c r="S102" s="21"/>
      <c r="T102" s="22"/>
    </row>
    <row r="104" spans="3:5" ht="15.75">
      <c r="C104" s="11" t="s">
        <v>41</v>
      </c>
      <c r="D104" s="11"/>
      <c r="E104" s="12"/>
    </row>
    <row r="105" spans="4:20" ht="12.75">
      <c r="D105" s="14" t="s">
        <v>160</v>
      </c>
      <c r="E105" s="14"/>
      <c r="F105" s="14" t="s">
        <v>160</v>
      </c>
      <c r="G105" s="43"/>
      <c r="H105" s="128" t="s">
        <v>99</v>
      </c>
      <c r="I105" s="128" t="s">
        <v>100</v>
      </c>
      <c r="J105" s="128" t="s">
        <v>101</v>
      </c>
      <c r="K105" s="128" t="s">
        <v>102</v>
      </c>
      <c r="P105" s="23"/>
      <c r="Q105" s="21"/>
      <c r="R105" s="21"/>
      <c r="S105" s="21"/>
      <c r="T105" s="22"/>
    </row>
    <row r="106" spans="1:20" ht="12.75">
      <c r="A106" s="115">
        <v>1</v>
      </c>
      <c r="B106" s="116" t="s">
        <v>155</v>
      </c>
      <c r="C106" s="117" t="s">
        <v>42</v>
      </c>
      <c r="D106" s="117"/>
      <c r="E106" s="118" t="s">
        <v>6</v>
      </c>
      <c r="F106" s="159">
        <v>260</v>
      </c>
      <c r="G106" s="160"/>
      <c r="H106" s="161" t="s">
        <v>105</v>
      </c>
      <c r="I106" s="135" t="s">
        <v>105</v>
      </c>
      <c r="J106" s="120"/>
      <c r="K106" s="167" t="s">
        <v>105</v>
      </c>
      <c r="L106" s="50"/>
      <c r="N106" s="49"/>
      <c r="P106" s="24"/>
      <c r="Q106" s="24"/>
      <c r="R106" s="24"/>
      <c r="S106" s="24"/>
      <c r="T106" s="25"/>
    </row>
    <row r="107" spans="1:20" ht="12.75">
      <c r="A107" s="115">
        <v>2</v>
      </c>
      <c r="B107" s="116" t="s">
        <v>156</v>
      </c>
      <c r="C107" s="117" t="s">
        <v>43</v>
      </c>
      <c r="D107" s="117"/>
      <c r="E107" s="118" t="s">
        <v>6</v>
      </c>
      <c r="F107" s="123">
        <v>248</v>
      </c>
      <c r="G107" s="162"/>
      <c r="H107" s="135" t="s">
        <v>105</v>
      </c>
      <c r="I107" s="147" t="s">
        <v>103</v>
      </c>
      <c r="J107" s="120"/>
      <c r="K107" s="135" t="s">
        <v>203</v>
      </c>
      <c r="N107" s="49"/>
      <c r="P107" s="16"/>
      <c r="Q107" s="28"/>
      <c r="R107" s="28"/>
      <c r="S107" s="29"/>
      <c r="T107" s="30"/>
    </row>
    <row r="108" spans="1:19" ht="12.75">
      <c r="A108" s="115">
        <v>3</v>
      </c>
      <c r="B108" s="116" t="s">
        <v>157</v>
      </c>
      <c r="C108" s="117" t="s">
        <v>44</v>
      </c>
      <c r="D108" s="117"/>
      <c r="E108" s="118" t="s">
        <v>6</v>
      </c>
      <c r="F108" s="141">
        <v>229</v>
      </c>
      <c r="G108" s="120"/>
      <c r="H108" s="163" t="s">
        <v>105</v>
      </c>
      <c r="I108" s="135" t="s">
        <v>96</v>
      </c>
      <c r="J108" s="135" t="s">
        <v>105</v>
      </c>
      <c r="K108" s="120"/>
      <c r="N108" s="44"/>
      <c r="P108" s="16"/>
      <c r="Q108" s="28"/>
      <c r="R108" s="28"/>
      <c r="S108" s="29"/>
    </row>
    <row r="109" spans="1:20" ht="12.75">
      <c r="A109" s="115">
        <v>4</v>
      </c>
      <c r="B109" s="116" t="s">
        <v>158</v>
      </c>
      <c r="C109" s="117" t="s">
        <v>46</v>
      </c>
      <c r="D109" s="117"/>
      <c r="E109" s="118" t="s">
        <v>14</v>
      </c>
      <c r="F109" s="140">
        <v>148</v>
      </c>
      <c r="G109" s="164"/>
      <c r="H109" s="163" t="s">
        <v>105</v>
      </c>
      <c r="I109" s="135" t="s">
        <v>203</v>
      </c>
      <c r="J109" s="135" t="s">
        <v>203</v>
      </c>
      <c r="K109" s="120"/>
      <c r="N109" s="45"/>
      <c r="P109" s="21"/>
      <c r="Q109" s="21"/>
      <c r="R109" s="21"/>
      <c r="S109" s="21"/>
      <c r="T109" s="22"/>
    </row>
    <row r="110" spans="1:20" ht="12.75">
      <c r="A110" s="115">
        <v>5</v>
      </c>
      <c r="B110" s="116" t="s">
        <v>159</v>
      </c>
      <c r="C110" s="117" t="s">
        <v>45</v>
      </c>
      <c r="D110" s="117"/>
      <c r="E110" s="118" t="s">
        <v>14</v>
      </c>
      <c r="F110" s="165">
        <v>186</v>
      </c>
      <c r="G110" s="120"/>
      <c r="H110" s="135" t="s">
        <v>97</v>
      </c>
      <c r="I110" s="120"/>
      <c r="J110" s="120"/>
      <c r="K110" s="120"/>
      <c r="N110" s="45"/>
      <c r="P110" s="23"/>
      <c r="Q110" s="21"/>
      <c r="R110" s="21"/>
      <c r="S110" s="21"/>
      <c r="T110" s="22"/>
    </row>
    <row r="111" spans="14:20" ht="12.75">
      <c r="N111" s="49"/>
      <c r="P111" s="24"/>
      <c r="Q111" s="24"/>
      <c r="R111" s="24"/>
      <c r="S111" s="24"/>
      <c r="T111" s="25"/>
    </row>
    <row r="121" ht="12.75" customHeight="1">
      <c r="P121" s="16"/>
    </row>
  </sheetData>
  <sheetProtection/>
  <printOptions/>
  <pageMargins left="0.3" right="0.26" top="0.24" bottom="0.21" header="0.2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6"/>
  <sheetViews>
    <sheetView zoomScalePageLayoutView="0" workbookViewId="0" topLeftCell="A12">
      <selection activeCell="Q24" sqref="Q24"/>
    </sheetView>
  </sheetViews>
  <sheetFormatPr defaultColWidth="11.421875" defaultRowHeight="12.75"/>
  <cols>
    <col min="1" max="1" width="3.00390625" style="0" bestFit="1" customWidth="1"/>
    <col min="2" max="2" width="26.421875" style="0" customWidth="1"/>
    <col min="3" max="3" width="6.28125" style="0" bestFit="1" customWidth="1"/>
    <col min="4" max="4" width="4.140625" style="0" customWidth="1"/>
    <col min="5" max="5" width="23.421875" style="0" hidden="1" customWidth="1"/>
    <col min="6" max="6" width="5.57421875" style="0" hidden="1" customWidth="1"/>
    <col min="7" max="7" width="3.00390625" style="0" bestFit="1" customWidth="1"/>
    <col min="8" max="8" width="23.421875" style="0" bestFit="1" customWidth="1"/>
    <col min="9" max="9" width="5.57421875" style="0" bestFit="1" customWidth="1"/>
    <col min="10" max="10" width="2.421875" style="0" customWidth="1"/>
    <col min="11" max="11" width="2.00390625" style="0" bestFit="1" customWidth="1"/>
    <col min="12" max="12" width="23.421875" style="0" bestFit="1" customWidth="1"/>
    <col min="13" max="13" width="5.57421875" style="0" bestFit="1" customWidth="1"/>
    <col min="14" max="14" width="2.57421875" style="0" customWidth="1"/>
    <col min="15" max="15" width="2.00390625" style="0" bestFit="1" customWidth="1"/>
    <col min="16" max="16" width="23.421875" style="0" bestFit="1" customWidth="1"/>
    <col min="17" max="17" width="5.57421875" style="0" bestFit="1" customWidth="1"/>
    <col min="18" max="18" width="2.00390625" style="0" bestFit="1" customWidth="1"/>
  </cols>
  <sheetData>
    <row r="1" spans="1:19" ht="26.25" customHeight="1" thickBot="1" thickTop="1">
      <c r="A1" s="3"/>
      <c r="B1" s="3"/>
      <c r="C1" s="1"/>
      <c r="D1" s="52"/>
      <c r="E1" s="53"/>
      <c r="F1" s="54" t="s">
        <v>161</v>
      </c>
      <c r="G1" s="55"/>
      <c r="H1" s="56" t="s">
        <v>162</v>
      </c>
      <c r="I1" s="57" t="s">
        <v>163</v>
      </c>
      <c r="J1" s="168" t="s">
        <v>195</v>
      </c>
      <c r="K1" s="169"/>
      <c r="L1" s="170"/>
      <c r="M1" s="54" t="s">
        <v>164</v>
      </c>
      <c r="N1" s="3"/>
      <c r="O1" s="58"/>
      <c r="P1" s="3" t="s">
        <v>165</v>
      </c>
      <c r="Q1" s="59">
        <v>0</v>
      </c>
      <c r="R1" s="58"/>
      <c r="S1" s="3"/>
    </row>
    <row r="2" spans="1:19" ht="14.25" thickBot="1" thickTop="1">
      <c r="A2" s="60" t="s">
        <v>166</v>
      </c>
      <c r="B2" s="60" t="s">
        <v>108</v>
      </c>
      <c r="C2" s="60" t="s">
        <v>167</v>
      </c>
      <c r="D2" s="52"/>
      <c r="E2" s="3" t="s">
        <v>168</v>
      </c>
      <c r="F2" s="59">
        <v>1</v>
      </c>
      <c r="G2" s="55"/>
      <c r="H2" s="3" t="s">
        <v>168</v>
      </c>
      <c r="I2" s="59">
        <v>1</v>
      </c>
      <c r="J2" s="1"/>
      <c r="K2" s="52"/>
      <c r="L2" s="3" t="s">
        <v>168</v>
      </c>
      <c r="M2" s="59">
        <v>1</v>
      </c>
      <c r="N2" s="1"/>
      <c r="O2" s="52"/>
      <c r="P2" s="61" t="s">
        <v>169</v>
      </c>
      <c r="Q2" s="62"/>
      <c r="R2" s="58"/>
      <c r="S2" s="3"/>
    </row>
    <row r="3" spans="1:19" ht="20.25" customHeight="1" thickBot="1" thickTop="1">
      <c r="A3" s="63">
        <v>1</v>
      </c>
      <c r="B3" s="39" t="s">
        <v>5</v>
      </c>
      <c r="C3" s="39"/>
      <c r="D3" s="66">
        <v>21</v>
      </c>
      <c r="E3" s="67">
        <f>VLOOKUP(D3,matrice,2,)</f>
        <v>0</v>
      </c>
      <c r="F3" s="68"/>
      <c r="G3" s="55"/>
      <c r="H3" s="3"/>
      <c r="I3" s="69"/>
      <c r="J3" s="3"/>
      <c r="K3" s="58"/>
      <c r="L3" s="3"/>
      <c r="M3" s="3"/>
      <c r="N3" s="70"/>
      <c r="O3" s="71">
        <v>1</v>
      </c>
      <c r="P3" s="171">
        <f>IF(Podium=1,IF(Q18&gt;Q19,P18,P19),"")</f>
      </c>
      <c r="Q3" s="171">
        <f>IF(Podium=1,IF(R18&gt;R19,Q18,Q19),"")</f>
      </c>
      <c r="R3" s="58"/>
      <c r="S3" s="3"/>
    </row>
    <row r="4" spans="1:19" ht="20.25" customHeight="1" thickBot="1" thickTop="1">
      <c r="A4" s="63">
        <v>2</v>
      </c>
      <c r="B4" s="39" t="s">
        <v>8</v>
      </c>
      <c r="C4" s="39"/>
      <c r="D4" s="66">
        <v>12</v>
      </c>
      <c r="E4" s="72" t="str">
        <f aca="true" t="shared" si="0" ref="E4:E34">VLOOKUP(D4,matrice,2)</f>
        <v>BERTHOLLE MARIE-CLAIRE</v>
      </c>
      <c r="F4" s="73"/>
      <c r="G4" s="74">
        <v>12</v>
      </c>
      <c r="H4" s="67" t="str">
        <f>IF(Tour1=1,IF(F3&gt;F4,E3,E4),"")</f>
        <v>BERTHOLLE MARIE-CLAIRE</v>
      </c>
      <c r="I4" s="68">
        <v>0</v>
      </c>
      <c r="J4" s="3"/>
      <c r="K4" s="58"/>
      <c r="L4" s="3"/>
      <c r="M4" s="54"/>
      <c r="N4" s="70"/>
      <c r="O4" s="71">
        <v>2</v>
      </c>
      <c r="P4" s="171">
        <f>IF(Podium=1,IF(Q18&lt;Q19,P18,P19),"")</f>
      </c>
      <c r="Q4" s="171">
        <f>IF(Podium=1,IF(R18&lt;R19,Q18,Q19),"")</f>
      </c>
      <c r="R4" s="58"/>
      <c r="S4" s="3"/>
    </row>
    <row r="5" spans="1:19" ht="20.25" customHeight="1" thickBot="1" thickTop="1">
      <c r="A5" s="63">
        <v>3</v>
      </c>
      <c r="B5" s="39" t="s">
        <v>7</v>
      </c>
      <c r="C5" s="39"/>
      <c r="D5" s="66">
        <v>28</v>
      </c>
      <c r="E5" s="67">
        <f t="shared" si="0"/>
        <v>0</v>
      </c>
      <c r="F5" s="68"/>
      <c r="G5" s="75">
        <v>5</v>
      </c>
      <c r="H5" s="72" t="str">
        <f>IF(Tour1=1,IF(F5&gt;F6,E5,E6),"")</f>
        <v>GROISET MELISSA</v>
      </c>
      <c r="I5" s="73">
        <v>6</v>
      </c>
      <c r="J5" s="76"/>
      <c r="K5" s="58"/>
      <c r="L5" s="3"/>
      <c r="M5" s="69"/>
      <c r="N5" s="3"/>
      <c r="O5" s="71">
        <v>3</v>
      </c>
      <c r="P5" s="171">
        <f>IF(Podium=1,IF(Q22&gt;Q23,P22,P23),"")</f>
      </c>
      <c r="Q5" s="171">
        <f>IF(Podium=1,IF(R22&gt;R23,Q22,Q23),"")</f>
      </c>
      <c r="R5" s="58"/>
      <c r="S5" s="3"/>
    </row>
    <row r="6" spans="1:19" ht="20.25" customHeight="1" thickBot="1" thickTop="1">
      <c r="A6" s="63">
        <v>4</v>
      </c>
      <c r="B6" s="39" t="s">
        <v>18</v>
      </c>
      <c r="C6" s="39"/>
      <c r="D6" s="66">
        <v>5</v>
      </c>
      <c r="E6" s="72" t="str">
        <f t="shared" si="0"/>
        <v>GROISET MELISSA</v>
      </c>
      <c r="F6" s="73"/>
      <c r="G6" s="55"/>
      <c r="H6" s="77" t="s">
        <v>177</v>
      </c>
      <c r="I6" s="69"/>
      <c r="J6" s="3"/>
      <c r="K6" s="78">
        <v>5</v>
      </c>
      <c r="L6" s="67" t="str">
        <f>IF(Tour2=1,IF(I4&gt;I5,H4,H5),"")</f>
        <v>GROISET MELISSA</v>
      </c>
      <c r="M6" s="68">
        <v>2</v>
      </c>
      <c r="N6" s="3"/>
      <c r="O6" s="58"/>
      <c r="P6" s="3"/>
      <c r="Q6" s="69" t="s">
        <v>171</v>
      </c>
      <c r="R6" s="58"/>
      <c r="S6" s="3"/>
    </row>
    <row r="7" spans="1:19" ht="20.25" customHeight="1" thickBot="1" thickTop="1">
      <c r="A7" s="63">
        <v>5</v>
      </c>
      <c r="B7" s="39" t="s">
        <v>12</v>
      </c>
      <c r="C7" s="39"/>
      <c r="D7" s="66">
        <v>20</v>
      </c>
      <c r="E7" s="67">
        <f t="shared" si="0"/>
        <v>0</v>
      </c>
      <c r="F7" s="68"/>
      <c r="G7" s="55"/>
      <c r="H7" s="3"/>
      <c r="I7" s="69"/>
      <c r="J7" s="80"/>
      <c r="K7" s="81">
        <v>4</v>
      </c>
      <c r="L7" s="72" t="str">
        <f>IF(Tour2=1,IF(I8&gt;I9,H8,H9),"")</f>
        <v>AFONSO LAETITIA</v>
      </c>
      <c r="M7" s="73">
        <v>6</v>
      </c>
      <c r="N7" s="76"/>
      <c r="O7" s="58"/>
      <c r="P7" s="3" t="s">
        <v>168</v>
      </c>
      <c r="Q7" s="59">
        <v>1</v>
      </c>
      <c r="R7" s="58"/>
      <c r="S7" s="3"/>
    </row>
    <row r="8" spans="1:19" ht="20.25" customHeight="1" thickBot="1" thickTop="1">
      <c r="A8" s="63">
        <v>6</v>
      </c>
      <c r="B8" s="39" t="s">
        <v>3</v>
      </c>
      <c r="C8" s="39"/>
      <c r="D8" s="66">
        <v>13</v>
      </c>
      <c r="E8" s="72" t="str">
        <f t="shared" si="0"/>
        <v>CARREZ SANDRINE</v>
      </c>
      <c r="F8" s="73"/>
      <c r="G8" s="74">
        <v>13</v>
      </c>
      <c r="H8" s="67" t="str">
        <f>IF(Tour1=1,IF(F7&gt;F8,E7,E8),"")</f>
        <v>CARREZ SANDRINE</v>
      </c>
      <c r="I8" s="68">
        <v>0</v>
      </c>
      <c r="J8" s="82"/>
      <c r="K8" s="58"/>
      <c r="L8" s="77" t="s">
        <v>179</v>
      </c>
      <c r="M8" s="69"/>
      <c r="N8" s="80"/>
      <c r="O8" s="58"/>
      <c r="Q8" s="62"/>
      <c r="R8" s="58"/>
      <c r="S8" s="3"/>
    </row>
    <row r="9" spans="1:19" ht="20.25" customHeight="1" thickBot="1" thickTop="1">
      <c r="A9" s="63">
        <v>7</v>
      </c>
      <c r="B9" s="39" t="s">
        <v>17</v>
      </c>
      <c r="C9" s="39"/>
      <c r="D9" s="66">
        <v>29</v>
      </c>
      <c r="E9" s="67">
        <f t="shared" si="0"/>
        <v>0</v>
      </c>
      <c r="F9" s="68"/>
      <c r="G9" s="75">
        <v>4</v>
      </c>
      <c r="H9" s="72" t="str">
        <f>IF(Tour1=1,IF(F9&gt;F10,E9,E10),"")</f>
        <v>AFONSO LAETITIA</v>
      </c>
      <c r="I9" s="73">
        <v>6</v>
      </c>
      <c r="J9" s="3"/>
      <c r="K9" s="58"/>
      <c r="L9" s="3"/>
      <c r="M9" s="69"/>
      <c r="N9" s="80"/>
      <c r="O9" s="58"/>
      <c r="Q9" s="62"/>
      <c r="R9" s="58"/>
      <c r="S9" s="3"/>
    </row>
    <row r="10" spans="1:19" ht="20.25" customHeight="1" thickBot="1" thickTop="1">
      <c r="A10" s="63">
        <v>8</v>
      </c>
      <c r="B10" s="39" t="s">
        <v>13</v>
      </c>
      <c r="C10" s="39"/>
      <c r="D10" s="66">
        <v>4</v>
      </c>
      <c r="E10" s="72" t="str">
        <f t="shared" si="0"/>
        <v>AFONSO LAETITIA</v>
      </c>
      <c r="F10" s="73"/>
      <c r="G10" s="55"/>
      <c r="H10" s="77" t="s">
        <v>178</v>
      </c>
      <c r="I10" s="69"/>
      <c r="J10" s="3"/>
      <c r="K10" s="58"/>
      <c r="L10" s="3"/>
      <c r="M10" s="69"/>
      <c r="N10" s="3"/>
      <c r="O10" s="78">
        <v>4</v>
      </c>
      <c r="P10" s="67" t="str">
        <f>IF(Tour3=1,IF(M6&gt;M7,L6,L7),"")</f>
        <v>AFONSO LAETITIA</v>
      </c>
      <c r="Q10" s="68">
        <v>6</v>
      </c>
      <c r="R10" s="58"/>
      <c r="S10" s="3"/>
    </row>
    <row r="11" spans="1:19" ht="20.25" customHeight="1" thickBot="1" thickTop="1">
      <c r="A11" s="63">
        <v>9</v>
      </c>
      <c r="B11" s="39" t="s">
        <v>15</v>
      </c>
      <c r="C11" s="39"/>
      <c r="D11" s="66">
        <v>24</v>
      </c>
      <c r="E11" s="67">
        <f t="shared" si="0"/>
        <v>0</v>
      </c>
      <c r="F11" s="68"/>
      <c r="G11" s="55"/>
      <c r="H11" s="3"/>
      <c r="I11" s="69"/>
      <c r="J11" s="3"/>
      <c r="K11" s="58"/>
      <c r="L11" s="3"/>
      <c r="M11" s="69"/>
      <c r="N11" s="80"/>
      <c r="O11" s="81">
        <v>1</v>
      </c>
      <c r="P11" s="72" t="str">
        <f>IF(Tour3=1,IF(M14&gt;M15,L14,L15),"")</f>
        <v>FROGER NATHALIE</v>
      </c>
      <c r="Q11" s="73">
        <v>2</v>
      </c>
      <c r="R11" s="83"/>
      <c r="S11" s="3"/>
    </row>
    <row r="12" spans="1:19" ht="20.25" customHeight="1" thickBot="1" thickTop="1">
      <c r="A12" s="63">
        <v>10</v>
      </c>
      <c r="B12" s="39" t="s">
        <v>10</v>
      </c>
      <c r="C12" s="39"/>
      <c r="D12" s="66">
        <v>9</v>
      </c>
      <c r="E12" s="72" t="str">
        <f t="shared" si="0"/>
        <v>QUONIOU SANDRINE</v>
      </c>
      <c r="F12" s="73"/>
      <c r="G12" s="74">
        <v>9</v>
      </c>
      <c r="H12" s="67" t="str">
        <f>IF(Tour1=1,IF(F11&gt;F12,E11,E12),"")</f>
        <v>QUONIOU SANDRINE</v>
      </c>
      <c r="I12" s="68">
        <v>6</v>
      </c>
      <c r="J12" s="3"/>
      <c r="K12" s="58"/>
      <c r="L12" s="3"/>
      <c r="M12" s="69"/>
      <c r="N12" s="80"/>
      <c r="O12" s="58"/>
      <c r="P12" s="77" t="s">
        <v>180</v>
      </c>
      <c r="Q12" s="69"/>
      <c r="R12" s="84"/>
      <c r="S12" s="3"/>
    </row>
    <row r="13" spans="1:19" ht="20.25" customHeight="1" thickBot="1" thickTop="1">
      <c r="A13" s="63">
        <v>11</v>
      </c>
      <c r="B13" s="39" t="s">
        <v>21</v>
      </c>
      <c r="C13" s="39"/>
      <c r="D13" s="66">
        <v>25</v>
      </c>
      <c r="E13" s="67">
        <f t="shared" si="0"/>
        <v>0</v>
      </c>
      <c r="F13" s="68"/>
      <c r="G13" s="75">
        <v>8</v>
      </c>
      <c r="H13" s="72" t="str">
        <f>IF(Tour1=1,IF(F13&gt;F14,E13,E14),"")</f>
        <v>BOUCHER STEPHANIE</v>
      </c>
      <c r="I13" s="73">
        <v>4</v>
      </c>
      <c r="J13" s="76"/>
      <c r="K13" s="58"/>
      <c r="L13" s="3"/>
      <c r="M13" s="69"/>
      <c r="N13" s="80"/>
      <c r="O13" s="58"/>
      <c r="P13" s="3"/>
      <c r="Q13" s="69"/>
      <c r="R13" s="84"/>
      <c r="S13" s="3"/>
    </row>
    <row r="14" spans="1:19" ht="20.25" customHeight="1" thickBot="1" thickTop="1">
      <c r="A14" s="63">
        <v>12</v>
      </c>
      <c r="B14" s="39" t="s">
        <v>19</v>
      </c>
      <c r="C14" s="39"/>
      <c r="D14" s="66">
        <v>8</v>
      </c>
      <c r="E14" s="72" t="str">
        <f t="shared" si="0"/>
        <v>BOUCHER STEPHANIE</v>
      </c>
      <c r="F14" s="73"/>
      <c r="G14" s="55"/>
      <c r="H14" s="77" t="s">
        <v>179</v>
      </c>
      <c r="I14" s="69"/>
      <c r="J14" s="3"/>
      <c r="K14" s="78">
        <v>8</v>
      </c>
      <c r="L14" s="86" t="str">
        <f>IF(Tour2=1,IF(I12&gt;I13,H12,H13),"")</f>
        <v>QUONIOU SANDRINE</v>
      </c>
      <c r="M14" s="87">
        <v>0</v>
      </c>
      <c r="N14" s="82"/>
      <c r="O14" s="58"/>
      <c r="P14" s="3"/>
      <c r="Q14" s="69"/>
      <c r="R14" s="84"/>
      <c r="S14" s="3"/>
    </row>
    <row r="15" spans="1:19" ht="20.25" customHeight="1" thickBot="1" thickTop="1">
      <c r="A15" s="63">
        <v>13</v>
      </c>
      <c r="B15" s="39" t="s">
        <v>22</v>
      </c>
      <c r="C15" s="39"/>
      <c r="D15" s="66">
        <v>17</v>
      </c>
      <c r="E15" s="67">
        <f t="shared" si="0"/>
        <v>0</v>
      </c>
      <c r="F15" s="68"/>
      <c r="G15" s="55"/>
      <c r="H15" s="3"/>
      <c r="I15" s="69"/>
      <c r="J15" s="80"/>
      <c r="K15" s="81">
        <v>1</v>
      </c>
      <c r="L15" s="88" t="str">
        <f>IF(Tour2=1,IF(I16&gt;I17,H16,H17),"")</f>
        <v>FROGER NATHALIE</v>
      </c>
      <c r="M15" s="89">
        <v>6</v>
      </c>
      <c r="N15" s="3"/>
      <c r="O15" s="58"/>
      <c r="P15" s="3"/>
      <c r="Q15" s="69"/>
      <c r="R15" s="84"/>
      <c r="S15" s="3"/>
    </row>
    <row r="16" spans="1:19" ht="20.25" customHeight="1" thickBot="1" thickTop="1">
      <c r="A16" s="63">
        <v>14</v>
      </c>
      <c r="B16" s="64"/>
      <c r="C16" s="65"/>
      <c r="D16" s="66">
        <v>16</v>
      </c>
      <c r="E16" s="72">
        <f t="shared" si="0"/>
        <v>0</v>
      </c>
      <c r="F16" s="73"/>
      <c r="G16" s="74">
        <v>16</v>
      </c>
      <c r="H16" s="67">
        <f>IF(Tour1=1,IF(F15&gt;F16,E15,E16),"")</f>
        <v>0</v>
      </c>
      <c r="I16" s="68">
        <v>0</v>
      </c>
      <c r="J16" s="82"/>
      <c r="K16" s="58"/>
      <c r="L16" s="77" t="s">
        <v>180</v>
      </c>
      <c r="M16" s="69"/>
      <c r="N16" s="3"/>
      <c r="O16" s="58"/>
      <c r="P16" s="3"/>
      <c r="Q16" s="69"/>
      <c r="R16" s="84"/>
      <c r="S16" s="3"/>
    </row>
    <row r="17" spans="1:19" ht="20.25" customHeight="1" thickBot="1" thickTop="1">
      <c r="A17" s="63">
        <v>15</v>
      </c>
      <c r="B17" s="64"/>
      <c r="C17" s="65"/>
      <c r="D17" s="66">
        <v>32</v>
      </c>
      <c r="E17" s="67">
        <f t="shared" si="0"/>
        <v>0</v>
      </c>
      <c r="F17" s="68"/>
      <c r="G17" s="75">
        <v>1</v>
      </c>
      <c r="H17" s="72" t="str">
        <f>IF(Tour1=1,IF(F17&gt;F18,E17,E18),"")</f>
        <v>FROGER NATHALIE</v>
      </c>
      <c r="I17" s="73">
        <v>6</v>
      </c>
      <c r="J17" s="3"/>
      <c r="K17" s="58"/>
      <c r="L17" s="3"/>
      <c r="M17" s="69"/>
      <c r="N17" s="3"/>
      <c r="O17" s="58"/>
      <c r="P17" s="90" t="s">
        <v>172</v>
      </c>
      <c r="Q17" s="69"/>
      <c r="R17" s="84"/>
      <c r="S17" s="3"/>
    </row>
    <row r="18" spans="1:19" ht="20.25" customHeight="1" thickBot="1" thickTop="1">
      <c r="A18" s="63">
        <v>16</v>
      </c>
      <c r="B18" s="79"/>
      <c r="C18" s="65"/>
      <c r="D18" s="66">
        <v>1</v>
      </c>
      <c r="E18" s="72" t="str">
        <f t="shared" si="0"/>
        <v>FROGER NATHALIE</v>
      </c>
      <c r="F18" s="73"/>
      <c r="G18" s="55"/>
      <c r="H18" s="91" t="s">
        <v>180</v>
      </c>
      <c r="I18" s="92"/>
      <c r="J18" s="93"/>
      <c r="K18" s="94"/>
      <c r="L18" s="93"/>
      <c r="M18" s="92"/>
      <c r="N18" s="93"/>
      <c r="O18" s="95"/>
      <c r="P18" s="67" t="str">
        <f>IF(Tour4=1,IF(Q10&gt;Q11,P10,P11),"")</f>
        <v>AFONSO LAETITIA</v>
      </c>
      <c r="Q18" s="68">
        <v>4</v>
      </c>
      <c r="R18" s="96">
        <v>1</v>
      </c>
      <c r="S18" s="97"/>
    </row>
    <row r="19" spans="1:19" ht="20.25" customHeight="1" thickBot="1" thickTop="1">
      <c r="A19" s="63">
        <v>17</v>
      </c>
      <c r="B19" s="79"/>
      <c r="C19" s="65"/>
      <c r="D19" s="66">
        <v>2</v>
      </c>
      <c r="E19" s="67" t="str">
        <f t="shared" si="0"/>
        <v>COMPAIN STEPHANIE</v>
      </c>
      <c r="F19" s="68"/>
      <c r="G19" s="55"/>
      <c r="H19" s="98"/>
      <c r="I19" s="99"/>
      <c r="J19" s="98"/>
      <c r="K19" s="100"/>
      <c r="L19" s="98"/>
      <c r="M19" s="99"/>
      <c r="N19" s="98"/>
      <c r="O19" s="101"/>
      <c r="P19" s="72" t="str">
        <f>IF(Tour4=1,IF(Q27&gt;Q26,P27,P26),"")</f>
        <v>GESLAIN MARIE LYNE</v>
      </c>
      <c r="Q19" s="73">
        <v>6</v>
      </c>
      <c r="R19" s="102">
        <v>2</v>
      </c>
      <c r="S19" s="97"/>
    </row>
    <row r="20" spans="1:19" ht="20.25" customHeight="1" thickBot="1" thickTop="1">
      <c r="A20" s="63">
        <v>18</v>
      </c>
      <c r="B20" s="79"/>
      <c r="C20" s="65"/>
      <c r="D20" s="66">
        <v>31</v>
      </c>
      <c r="E20" s="72">
        <f t="shared" si="0"/>
        <v>0</v>
      </c>
      <c r="F20" s="73"/>
      <c r="G20" s="74">
        <v>2</v>
      </c>
      <c r="H20" s="67" t="str">
        <f>IF(Tour1=1,IF(F20&gt;F19,E20,E19),"")</f>
        <v>COMPAIN STEPHANIE</v>
      </c>
      <c r="I20" s="68">
        <v>6</v>
      </c>
      <c r="J20" s="3"/>
      <c r="K20" s="58"/>
      <c r="L20" s="3"/>
      <c r="M20" s="69"/>
      <c r="N20" s="3"/>
      <c r="O20" s="58"/>
      <c r="P20" s="77" t="s">
        <v>181</v>
      </c>
      <c r="Q20" s="69"/>
      <c r="R20" s="84"/>
      <c r="S20" s="3"/>
    </row>
    <row r="21" spans="1:19" ht="20.25" customHeight="1" thickBot="1" thickTop="1">
      <c r="A21" s="63">
        <v>19</v>
      </c>
      <c r="B21" s="79"/>
      <c r="C21" s="65"/>
      <c r="D21" s="66">
        <v>15</v>
      </c>
      <c r="E21" s="67">
        <f t="shared" si="0"/>
        <v>0</v>
      </c>
      <c r="F21" s="68"/>
      <c r="G21" s="75">
        <v>15</v>
      </c>
      <c r="H21" s="72">
        <f>IF(Tour1=1,IF(F22&gt;F21,E22,E21),"")</f>
        <v>0</v>
      </c>
      <c r="I21" s="73">
        <v>0</v>
      </c>
      <c r="J21" s="76"/>
      <c r="K21" s="58"/>
      <c r="L21" s="3"/>
      <c r="M21" s="69"/>
      <c r="N21" s="3"/>
      <c r="O21" s="58"/>
      <c r="P21" s="90" t="s">
        <v>173</v>
      </c>
      <c r="Q21" s="69"/>
      <c r="R21" s="84"/>
      <c r="S21" s="3"/>
    </row>
    <row r="22" spans="1:19" ht="20.25" customHeight="1" thickBot="1" thickTop="1">
      <c r="A22" s="63">
        <v>20</v>
      </c>
      <c r="B22" s="79"/>
      <c r="C22" s="65"/>
      <c r="D22" s="66">
        <v>18</v>
      </c>
      <c r="E22" s="72">
        <f t="shared" si="0"/>
        <v>0</v>
      </c>
      <c r="F22" s="73"/>
      <c r="G22" s="55"/>
      <c r="H22" s="77" t="s">
        <v>181</v>
      </c>
      <c r="I22" s="69"/>
      <c r="J22" s="3"/>
      <c r="K22" s="78">
        <v>2</v>
      </c>
      <c r="L22" s="86" t="str">
        <f>IF(Tour2=1,IF(I21&gt;I20,H21,H20),"")</f>
        <v>COMPAIN STEPHANIE</v>
      </c>
      <c r="M22" s="87">
        <v>7</v>
      </c>
      <c r="N22" s="3"/>
      <c r="O22" s="58"/>
      <c r="P22" s="67" t="str">
        <f>IF(Tour4=1,IF(Q10&gt;Q11,P11,P10),"")</f>
        <v>FROGER NATHALIE</v>
      </c>
      <c r="Q22" s="68">
        <v>6</v>
      </c>
      <c r="R22" s="84"/>
      <c r="S22" s="3"/>
    </row>
    <row r="23" spans="1:19" ht="20.25" customHeight="1" thickBot="1" thickTop="1">
      <c r="A23" s="63">
        <v>21</v>
      </c>
      <c r="B23" s="85"/>
      <c r="C23" s="65"/>
      <c r="D23" s="66">
        <v>7</v>
      </c>
      <c r="E23" s="67" t="str">
        <f t="shared" si="0"/>
        <v>LANCHES CLAIRE</v>
      </c>
      <c r="F23" s="68"/>
      <c r="G23" s="55"/>
      <c r="H23" s="3"/>
      <c r="I23" s="69"/>
      <c r="J23" s="80"/>
      <c r="K23" s="81">
        <v>7</v>
      </c>
      <c r="L23" s="88" t="str">
        <f>IF(Tour2=1,IF(I25&gt;I24,H25,H24),"")</f>
        <v>LANCHES CLAIRE</v>
      </c>
      <c r="M23" s="89">
        <v>1</v>
      </c>
      <c r="N23" s="76"/>
      <c r="O23" s="58"/>
      <c r="P23" s="72" t="str">
        <f>IF(Tour4=1,IF(Q26&lt;Q27,P26,P27),"")</f>
        <v>COMPAIN STEPHANIE</v>
      </c>
      <c r="Q23" s="73">
        <v>4</v>
      </c>
      <c r="R23" s="84"/>
      <c r="S23" s="3"/>
    </row>
    <row r="24" spans="1:19" ht="20.25" customHeight="1" thickBot="1" thickTop="1">
      <c r="A24" s="63">
        <v>22</v>
      </c>
      <c r="B24" s="79"/>
      <c r="C24" s="65"/>
      <c r="D24" s="66">
        <v>26</v>
      </c>
      <c r="E24" s="72">
        <f t="shared" si="0"/>
        <v>0</v>
      </c>
      <c r="F24" s="73"/>
      <c r="G24" s="74">
        <v>7</v>
      </c>
      <c r="H24" s="67" t="str">
        <f>IF(Tour1=1,IF(F24&gt;F23,E24,E23),"")</f>
        <v>LANCHES CLAIRE</v>
      </c>
      <c r="I24" s="68">
        <v>6</v>
      </c>
      <c r="J24" s="82"/>
      <c r="K24" s="58"/>
      <c r="L24" s="77" t="s">
        <v>181</v>
      </c>
      <c r="M24" s="69"/>
      <c r="N24" s="80"/>
      <c r="O24" s="58"/>
      <c r="P24" s="77" t="s">
        <v>180</v>
      </c>
      <c r="Q24" s="103"/>
      <c r="R24" s="84"/>
      <c r="S24" s="3"/>
    </row>
    <row r="25" spans="1:19" ht="20.25" customHeight="1" thickBot="1" thickTop="1">
      <c r="A25" s="63">
        <v>23</v>
      </c>
      <c r="B25" s="79"/>
      <c r="C25" s="65"/>
      <c r="D25" s="66">
        <v>10</v>
      </c>
      <c r="E25" s="67" t="str">
        <f t="shared" si="0"/>
        <v>PELLEGRIN LUCIE</v>
      </c>
      <c r="F25" s="68"/>
      <c r="G25" s="75">
        <v>10</v>
      </c>
      <c r="H25" s="72" t="str">
        <f>IF(Tour1=1,IF(F26&gt;F25,E26,E25),"")</f>
        <v>PELLEGRIN LUCIE</v>
      </c>
      <c r="I25" s="73">
        <v>0</v>
      </c>
      <c r="J25" s="3"/>
      <c r="K25" s="58"/>
      <c r="L25" s="3"/>
      <c r="M25" s="69"/>
      <c r="N25" s="80"/>
      <c r="O25" s="58"/>
      <c r="P25" s="104"/>
      <c r="Q25" s="69"/>
      <c r="R25" s="84"/>
      <c r="S25" s="3"/>
    </row>
    <row r="26" spans="1:19" ht="20.25" customHeight="1" thickBot="1" thickTop="1">
      <c r="A26" s="63">
        <v>24</v>
      </c>
      <c r="B26" s="85"/>
      <c r="C26" s="65"/>
      <c r="D26" s="66">
        <v>23</v>
      </c>
      <c r="E26" s="72">
        <f t="shared" si="0"/>
        <v>0</v>
      </c>
      <c r="F26" s="73"/>
      <c r="G26" s="55"/>
      <c r="H26" s="77" t="s">
        <v>182</v>
      </c>
      <c r="I26" s="69"/>
      <c r="J26" s="3"/>
      <c r="K26" s="58"/>
      <c r="L26" s="3"/>
      <c r="M26" s="69"/>
      <c r="N26" s="3"/>
      <c r="O26" s="78">
        <v>2</v>
      </c>
      <c r="P26" s="67" t="str">
        <f>IF(Tour3=1,IF(M23&gt;M22,L23,L22),"")</f>
        <v>COMPAIN STEPHANIE</v>
      </c>
      <c r="Q26" s="68">
        <v>0</v>
      </c>
      <c r="R26" s="105"/>
      <c r="S26" s="3"/>
    </row>
    <row r="27" spans="1:19" ht="20.25" customHeight="1" thickBot="1" thickTop="1">
      <c r="A27" s="63">
        <v>25</v>
      </c>
      <c r="B27" s="79"/>
      <c r="C27" s="65"/>
      <c r="D27" s="66">
        <v>3</v>
      </c>
      <c r="E27" s="67" t="str">
        <f t="shared" si="0"/>
        <v>VULLIET SOPHIE</v>
      </c>
      <c r="F27" s="68"/>
      <c r="G27" s="55"/>
      <c r="H27" s="3"/>
      <c r="I27" s="69"/>
      <c r="J27" s="3"/>
      <c r="K27" s="58"/>
      <c r="L27" s="3"/>
      <c r="M27" s="69"/>
      <c r="N27" s="80"/>
      <c r="O27" s="81">
        <v>3</v>
      </c>
      <c r="P27" s="72" t="str">
        <f>IF(Tour3=1,IF(M31&gt;M30,L31,L30),"")</f>
        <v>GESLAIN MARIE LYNE</v>
      </c>
      <c r="Q27" s="73">
        <v>6</v>
      </c>
      <c r="R27" s="58"/>
      <c r="S27" s="3"/>
    </row>
    <row r="28" spans="1:19" ht="20.25" customHeight="1" thickBot="1" thickTop="1">
      <c r="A28" s="63">
        <v>26</v>
      </c>
      <c r="B28" s="79"/>
      <c r="C28" s="65"/>
      <c r="D28" s="66">
        <v>30</v>
      </c>
      <c r="E28" s="72">
        <f t="shared" si="0"/>
        <v>0</v>
      </c>
      <c r="F28" s="73"/>
      <c r="G28" s="74">
        <v>3</v>
      </c>
      <c r="H28" s="67" t="str">
        <f>IF(Tour1=1,IF(F28&gt;F27,E28,E27),"")</f>
        <v>VULLIET SOPHIE</v>
      </c>
      <c r="I28" s="68">
        <v>6</v>
      </c>
      <c r="J28" s="3"/>
      <c r="K28" s="58"/>
      <c r="L28" s="3"/>
      <c r="M28" s="69"/>
      <c r="N28" s="80"/>
      <c r="O28" s="58"/>
      <c r="P28" s="77" t="s">
        <v>181</v>
      </c>
      <c r="Q28" s="69"/>
      <c r="R28" s="58"/>
      <c r="S28" s="3"/>
    </row>
    <row r="29" spans="1:19" ht="20.25" customHeight="1" thickBot="1" thickTop="1">
      <c r="A29" s="63">
        <v>27</v>
      </c>
      <c r="B29" s="85"/>
      <c r="C29" s="65"/>
      <c r="D29" s="66">
        <v>14</v>
      </c>
      <c r="E29" s="67">
        <f t="shared" si="0"/>
        <v>0</v>
      </c>
      <c r="F29" s="68"/>
      <c r="G29" s="75">
        <v>14</v>
      </c>
      <c r="H29" s="72">
        <f>IF(Tour1=1,IF(F30&gt;F29,E30,E29),"")</f>
        <v>0</v>
      </c>
      <c r="I29" s="73">
        <v>0</v>
      </c>
      <c r="J29" s="76"/>
      <c r="K29" s="58"/>
      <c r="L29" s="3"/>
      <c r="M29" s="69"/>
      <c r="N29" s="80"/>
      <c r="O29" s="58"/>
      <c r="P29" s="3"/>
      <c r="Q29" s="69"/>
      <c r="R29" s="58"/>
      <c r="S29" s="3"/>
    </row>
    <row r="30" spans="1:19" ht="20.25" customHeight="1" thickBot="1" thickTop="1">
      <c r="A30" s="63">
        <v>28</v>
      </c>
      <c r="B30" s="85"/>
      <c r="C30" s="65"/>
      <c r="D30" s="66">
        <v>19</v>
      </c>
      <c r="E30" s="72">
        <f t="shared" si="0"/>
        <v>0</v>
      </c>
      <c r="F30" s="73"/>
      <c r="G30" s="55"/>
      <c r="H30" s="77" t="s">
        <v>183</v>
      </c>
      <c r="I30" s="69"/>
      <c r="J30" s="3"/>
      <c r="K30" s="78">
        <v>3</v>
      </c>
      <c r="L30" s="86" t="str">
        <f>IF(Tour2=1,IF(I29&gt;I28,H29,H28),"")</f>
        <v>VULLIET SOPHIE</v>
      </c>
      <c r="M30" s="87">
        <v>5</v>
      </c>
      <c r="N30" s="82"/>
      <c r="O30" s="58"/>
      <c r="P30" s="3"/>
      <c r="Q30" s="69"/>
      <c r="R30" s="58"/>
      <c r="S30" s="3"/>
    </row>
    <row r="31" spans="1:19" ht="20.25" customHeight="1" thickBot="1" thickTop="1">
      <c r="A31" s="63">
        <v>29</v>
      </c>
      <c r="B31" s="85"/>
      <c r="C31" s="65"/>
      <c r="D31" s="66">
        <v>6</v>
      </c>
      <c r="E31" s="67" t="str">
        <f t="shared" si="0"/>
        <v>GESLAIN MARIE LYNE</v>
      </c>
      <c r="F31" s="68"/>
      <c r="G31" s="55"/>
      <c r="H31" s="3"/>
      <c r="I31" s="69"/>
      <c r="J31" s="80"/>
      <c r="K31" s="81">
        <v>6</v>
      </c>
      <c r="L31" s="88" t="str">
        <f>IF(Tour2=1,IF(I33&gt;I32,H33,H32),"")</f>
        <v>GESLAIN MARIE LYNE</v>
      </c>
      <c r="M31" s="89">
        <v>6</v>
      </c>
      <c r="N31" s="3"/>
      <c r="O31" s="58"/>
      <c r="P31" s="3"/>
      <c r="Q31" s="69"/>
      <c r="R31" s="58"/>
      <c r="S31" s="3"/>
    </row>
    <row r="32" spans="1:19" ht="20.25" customHeight="1" thickBot="1" thickTop="1">
      <c r="A32" s="63">
        <v>30</v>
      </c>
      <c r="B32" s="85"/>
      <c r="C32" s="65"/>
      <c r="D32" s="66">
        <v>27</v>
      </c>
      <c r="E32" s="72">
        <f t="shared" si="0"/>
        <v>0</v>
      </c>
      <c r="F32" s="73"/>
      <c r="G32" s="74">
        <v>6</v>
      </c>
      <c r="H32" s="67" t="str">
        <f>IF(Tour1=1,IF(F32&gt;F31,E32,E31),"")</f>
        <v>GESLAIN MARIE LYNE</v>
      </c>
      <c r="I32" s="68">
        <v>7</v>
      </c>
      <c r="J32" s="82"/>
      <c r="K32" s="58"/>
      <c r="L32" s="77" t="s">
        <v>182</v>
      </c>
      <c r="M32" s="69"/>
      <c r="N32" s="3"/>
      <c r="O32" s="58"/>
      <c r="P32" s="3"/>
      <c r="Q32" s="69"/>
      <c r="R32" s="58"/>
      <c r="S32" s="3"/>
    </row>
    <row r="33" spans="1:19" ht="20.25" customHeight="1" thickBot="1" thickTop="1">
      <c r="A33" s="63">
        <v>31</v>
      </c>
      <c r="B33" s="85"/>
      <c r="C33" s="65"/>
      <c r="D33" s="66">
        <v>11</v>
      </c>
      <c r="E33" s="67" t="str">
        <f t="shared" si="0"/>
        <v>GIBERT FRANCOISE</v>
      </c>
      <c r="F33" s="68"/>
      <c r="G33" s="75">
        <v>11</v>
      </c>
      <c r="H33" s="72" t="str">
        <f>IF(Tour1=1,IF(F34&gt;F33,E34,E33),"")</f>
        <v>GIBERT FRANCOISE</v>
      </c>
      <c r="I33" s="73">
        <v>3</v>
      </c>
      <c r="J33" s="3"/>
      <c r="K33" s="58"/>
      <c r="L33" s="3"/>
      <c r="M33" s="69"/>
      <c r="N33" s="3"/>
      <c r="O33" s="58"/>
      <c r="P33" s="3"/>
      <c r="Q33" s="69"/>
      <c r="R33" s="58"/>
      <c r="S33" s="3"/>
    </row>
    <row r="34" spans="1:19" ht="20.25" customHeight="1" thickBot="1">
      <c r="A34" s="63">
        <v>32</v>
      </c>
      <c r="B34" s="85"/>
      <c r="C34" s="65"/>
      <c r="D34" s="66">
        <v>22</v>
      </c>
      <c r="E34" s="72">
        <f t="shared" si="0"/>
        <v>0</v>
      </c>
      <c r="F34" s="73"/>
      <c r="G34" s="106"/>
      <c r="H34" s="107" t="s">
        <v>184</v>
      </c>
      <c r="I34" s="108"/>
      <c r="J34" s="3"/>
      <c r="K34" s="58"/>
      <c r="L34" s="3"/>
      <c r="M34" s="69"/>
      <c r="N34" s="3"/>
      <c r="O34" s="58"/>
      <c r="P34" s="3"/>
      <c r="Q34" s="69"/>
      <c r="R34" s="58"/>
      <c r="S34" s="3"/>
    </row>
    <row r="35" spans="1:19" ht="13.5" thickTop="1">
      <c r="A35" s="38"/>
      <c r="C35" s="38"/>
      <c r="D35" s="109"/>
      <c r="E35" s="107"/>
      <c r="F35" s="62"/>
      <c r="G35" s="55"/>
      <c r="H35" s="107"/>
      <c r="I35" s="62"/>
      <c r="J35" s="3"/>
      <c r="K35" s="58"/>
      <c r="M35" s="62"/>
      <c r="O35" s="110"/>
      <c r="Q35" s="62"/>
      <c r="R35" s="58"/>
      <c r="S35" s="3"/>
    </row>
    <row r="36" spans="1:19" ht="12.75">
      <c r="A36" s="63"/>
      <c r="B36" s="63"/>
      <c r="C36" s="63"/>
      <c r="D36" s="111"/>
      <c r="E36" s="112" t="s">
        <v>174</v>
      </c>
      <c r="F36" s="113"/>
      <c r="G36" s="114"/>
      <c r="H36" s="112" t="s">
        <v>98</v>
      </c>
      <c r="I36" s="113"/>
      <c r="J36" s="60"/>
      <c r="K36" s="114"/>
      <c r="L36" s="112" t="s">
        <v>99</v>
      </c>
      <c r="M36" s="113"/>
      <c r="N36" s="63"/>
      <c r="O36" s="111"/>
      <c r="P36" s="63" t="s">
        <v>175</v>
      </c>
      <c r="Q36" s="113"/>
      <c r="R36" s="114"/>
      <c r="S36" s="60"/>
    </row>
  </sheetData>
  <sheetProtection/>
  <mergeCells count="4">
    <mergeCell ref="J1:L1"/>
    <mergeCell ref="P3:Q3"/>
    <mergeCell ref="P4:Q4"/>
    <mergeCell ref="P5:Q5"/>
  </mergeCells>
  <printOptions/>
  <pageMargins left="0.5905511811023623" right="0.5905511811023623" top="0.5905511811023623" bottom="0.7874015748031497" header="0.5118110236220472" footer="0.5118110236220472"/>
  <pageSetup fitToHeight="1" fitToWidth="1" horizontalDpi="600" verticalDpi="600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36"/>
  <sheetViews>
    <sheetView zoomScalePageLayoutView="0" workbookViewId="0" topLeftCell="A17">
      <selection activeCell="H31" sqref="H31"/>
    </sheetView>
  </sheetViews>
  <sheetFormatPr defaultColWidth="11.421875" defaultRowHeight="12.75"/>
  <cols>
    <col min="1" max="1" width="3.00390625" style="0" bestFit="1" customWidth="1"/>
    <col min="2" max="2" width="26.421875" style="0" customWidth="1"/>
    <col min="3" max="3" width="6.28125" style="0" bestFit="1" customWidth="1"/>
    <col min="4" max="4" width="4.140625" style="0" customWidth="1"/>
    <col min="5" max="5" width="23.421875" style="0" hidden="1" customWidth="1"/>
    <col min="6" max="6" width="5.57421875" style="0" hidden="1" customWidth="1"/>
    <col min="7" max="7" width="3.00390625" style="0" bestFit="1" customWidth="1"/>
    <col min="8" max="8" width="23.421875" style="0" bestFit="1" customWidth="1"/>
    <col min="9" max="9" width="5.57421875" style="0" bestFit="1" customWidth="1"/>
    <col min="10" max="10" width="2.421875" style="0" customWidth="1"/>
    <col min="11" max="11" width="2.00390625" style="0" bestFit="1" customWidth="1"/>
    <col min="12" max="12" width="23.421875" style="0" bestFit="1" customWidth="1"/>
    <col min="13" max="13" width="5.57421875" style="0" bestFit="1" customWidth="1"/>
    <col min="14" max="14" width="2.57421875" style="0" customWidth="1"/>
    <col min="15" max="15" width="2.00390625" style="0" bestFit="1" customWidth="1"/>
    <col min="16" max="16" width="23.421875" style="0" bestFit="1" customWidth="1"/>
    <col min="17" max="17" width="5.57421875" style="0" bestFit="1" customWidth="1"/>
    <col min="18" max="18" width="2.00390625" style="0" bestFit="1" customWidth="1"/>
  </cols>
  <sheetData>
    <row r="1" spans="1:19" ht="26.25" customHeight="1" thickBot="1" thickTop="1">
      <c r="A1" s="3"/>
      <c r="B1" s="3"/>
      <c r="C1" s="1"/>
      <c r="D1" s="52"/>
      <c r="E1" s="53"/>
      <c r="F1" s="54" t="s">
        <v>161</v>
      </c>
      <c r="G1" s="55"/>
      <c r="H1" s="56" t="s">
        <v>162</v>
      </c>
      <c r="I1" s="57" t="s">
        <v>163</v>
      </c>
      <c r="J1" s="168" t="s">
        <v>194</v>
      </c>
      <c r="K1" s="169"/>
      <c r="L1" s="170"/>
      <c r="M1" s="54" t="s">
        <v>164</v>
      </c>
      <c r="N1" s="3"/>
      <c r="O1" s="58"/>
      <c r="P1" s="3" t="s">
        <v>165</v>
      </c>
      <c r="Q1" s="59">
        <v>0</v>
      </c>
      <c r="R1" s="58"/>
      <c r="S1" s="3"/>
    </row>
    <row r="2" spans="1:19" ht="14.25" thickBot="1" thickTop="1">
      <c r="A2" s="60" t="s">
        <v>166</v>
      </c>
      <c r="B2" s="60" t="s">
        <v>108</v>
      </c>
      <c r="C2" s="60" t="s">
        <v>167</v>
      </c>
      <c r="D2" s="52"/>
      <c r="E2" s="3" t="s">
        <v>168</v>
      </c>
      <c r="F2" s="59">
        <v>1</v>
      </c>
      <c r="G2" s="55"/>
      <c r="H2" s="3" t="s">
        <v>168</v>
      </c>
      <c r="I2" s="59">
        <v>1</v>
      </c>
      <c r="J2" s="1"/>
      <c r="K2" s="52"/>
      <c r="L2" s="3" t="s">
        <v>168</v>
      </c>
      <c r="M2" s="59">
        <v>1</v>
      </c>
      <c r="N2" s="1"/>
      <c r="O2" s="52"/>
      <c r="P2" s="61" t="s">
        <v>169</v>
      </c>
      <c r="Q2" s="62"/>
      <c r="R2" s="58"/>
      <c r="S2" s="3"/>
    </row>
    <row r="3" spans="1:19" ht="20.25" customHeight="1" thickBot="1" thickTop="1">
      <c r="A3" s="63">
        <v>1</v>
      </c>
      <c r="B3" s="39" t="s">
        <v>24</v>
      </c>
      <c r="C3" s="39"/>
      <c r="D3" s="66">
        <v>21</v>
      </c>
      <c r="E3" s="67">
        <f>VLOOKUP(D3,matrice,2,)</f>
        <v>0</v>
      </c>
      <c r="F3" s="68"/>
      <c r="G3" s="55"/>
      <c r="H3" s="3"/>
      <c r="I3" s="69"/>
      <c r="J3" s="3"/>
      <c r="K3" s="58"/>
      <c r="L3" s="3"/>
      <c r="M3" s="3"/>
      <c r="N3" s="70"/>
      <c r="O3" s="71">
        <v>1</v>
      </c>
      <c r="P3" s="171">
        <f>IF(Podium=1,IF(Q18&gt;Q19,P18,P19),"")</f>
      </c>
      <c r="Q3" s="171">
        <f>IF(Podium=1,IF(R18&gt;R19,Q18,Q19),"")</f>
      </c>
      <c r="R3" s="58"/>
      <c r="S3" s="3"/>
    </row>
    <row r="4" spans="1:19" ht="20.25" customHeight="1" thickBot="1" thickTop="1">
      <c r="A4" s="63">
        <v>2</v>
      </c>
      <c r="B4" s="39" t="s">
        <v>27</v>
      </c>
      <c r="C4" s="39"/>
      <c r="D4" s="66">
        <v>12</v>
      </c>
      <c r="E4" s="72" t="str">
        <f aca="true" t="shared" si="0" ref="E4:E34">VLOOKUP(D4,matrice,2)</f>
        <v>LEFEBVRE BENOIT</v>
      </c>
      <c r="F4" s="73"/>
      <c r="G4" s="74">
        <v>12</v>
      </c>
      <c r="H4" s="67" t="str">
        <f>IF(Tour1=1,IF(F3&gt;F4,E3,E4),"")</f>
        <v>LEFEBVRE BENOIT</v>
      </c>
      <c r="I4" s="68">
        <v>3</v>
      </c>
      <c r="J4" s="3"/>
      <c r="K4" s="58"/>
      <c r="L4" s="3"/>
      <c r="M4" s="54"/>
      <c r="N4" s="70"/>
      <c r="O4" s="71">
        <v>2</v>
      </c>
      <c r="P4" s="171">
        <f>IF(Podium=1,IF(Q18&lt;Q19,P18,P19),"")</f>
      </c>
      <c r="Q4" s="171">
        <f>IF(Podium=1,IF(R18&lt;R19,Q18,Q19),"")</f>
      </c>
      <c r="R4" s="58"/>
      <c r="S4" s="3"/>
    </row>
    <row r="5" spans="1:19" ht="20.25" customHeight="1" thickBot="1" thickTop="1">
      <c r="A5" s="63">
        <v>3</v>
      </c>
      <c r="B5" s="39" t="s">
        <v>30</v>
      </c>
      <c r="C5" s="39"/>
      <c r="D5" s="66">
        <v>28</v>
      </c>
      <c r="E5" s="67">
        <f t="shared" si="0"/>
        <v>0</v>
      </c>
      <c r="F5" s="68"/>
      <c r="G5" s="75">
        <v>5</v>
      </c>
      <c r="H5" s="72" t="str">
        <f>IF(Tour1=1,IF(F5&gt;F6,E5,E6),"")</f>
        <v>COCHIN PASCAL</v>
      </c>
      <c r="I5" s="73">
        <v>7</v>
      </c>
      <c r="J5" s="76"/>
      <c r="K5" s="58"/>
      <c r="L5" s="3"/>
      <c r="M5" s="69"/>
      <c r="N5" s="3"/>
      <c r="O5" s="71">
        <v>3</v>
      </c>
      <c r="P5" s="171">
        <f>IF(Podium=1,IF(Q22&gt;Q23,P22,P23),"")</f>
      </c>
      <c r="Q5" s="171">
        <f>IF(Podium=1,IF(R22&gt;R23,Q22,Q23),"")</f>
      </c>
      <c r="R5" s="58"/>
      <c r="S5" s="3"/>
    </row>
    <row r="6" spans="1:19" ht="20.25" customHeight="1" thickBot="1" thickTop="1">
      <c r="A6" s="63">
        <v>4</v>
      </c>
      <c r="B6" s="39" t="s">
        <v>31</v>
      </c>
      <c r="C6" s="39"/>
      <c r="D6" s="66">
        <v>5</v>
      </c>
      <c r="E6" s="72" t="str">
        <f t="shared" si="0"/>
        <v>COCHIN PASCAL</v>
      </c>
      <c r="F6" s="73"/>
      <c r="G6" s="55"/>
      <c r="H6" s="77" t="s">
        <v>185</v>
      </c>
      <c r="I6" s="69"/>
      <c r="J6" s="3"/>
      <c r="K6" s="78">
        <v>5</v>
      </c>
      <c r="L6" s="67" t="str">
        <f>IF(Tour2=1,IF(I4&gt;I5,H4,H5),"")</f>
        <v>COCHIN PASCAL</v>
      </c>
      <c r="M6" s="68">
        <v>6</v>
      </c>
      <c r="N6" s="3"/>
      <c r="O6" s="58"/>
      <c r="P6" s="3"/>
      <c r="Q6" s="69" t="s">
        <v>171</v>
      </c>
      <c r="R6" s="58"/>
      <c r="S6" s="3"/>
    </row>
    <row r="7" spans="1:19" ht="20.25" customHeight="1" thickBot="1" thickTop="1">
      <c r="A7" s="63">
        <v>5</v>
      </c>
      <c r="B7" s="39" t="s">
        <v>25</v>
      </c>
      <c r="C7" s="39"/>
      <c r="D7" s="66">
        <v>20</v>
      </c>
      <c r="E7" s="67">
        <f t="shared" si="0"/>
        <v>0</v>
      </c>
      <c r="F7" s="68"/>
      <c r="G7" s="55"/>
      <c r="H7" s="3"/>
      <c r="I7" s="69"/>
      <c r="J7" s="80"/>
      <c r="K7" s="81">
        <v>4</v>
      </c>
      <c r="L7" s="72" t="str">
        <f>IF(Tour2=1,IF(I8&gt;I9,H8,H9),"")</f>
        <v>MARTIN PHILIPPE</v>
      </c>
      <c r="M7" s="73">
        <v>5</v>
      </c>
      <c r="N7" s="76"/>
      <c r="O7" s="58"/>
      <c r="P7" s="3" t="s">
        <v>168</v>
      </c>
      <c r="Q7" s="59">
        <v>1</v>
      </c>
      <c r="R7" s="58"/>
      <c r="S7" s="3"/>
    </row>
    <row r="8" spans="1:19" ht="20.25" customHeight="1" thickBot="1" thickTop="1">
      <c r="A8" s="63">
        <v>6</v>
      </c>
      <c r="B8" s="39" t="s">
        <v>28</v>
      </c>
      <c r="C8" s="39"/>
      <c r="D8" s="66">
        <v>13</v>
      </c>
      <c r="E8" s="72" t="str">
        <f t="shared" si="0"/>
        <v>LALEU ALAIN</v>
      </c>
      <c r="F8" s="73"/>
      <c r="G8" s="74">
        <v>13</v>
      </c>
      <c r="H8" s="67" t="str">
        <f>IF(Tour1=1,IF(F7&gt;F8,E7,E8),"")</f>
        <v>LALEU ALAIN</v>
      </c>
      <c r="I8" s="68">
        <v>0</v>
      </c>
      <c r="J8" s="82"/>
      <c r="K8" s="58"/>
      <c r="L8" s="77" t="s">
        <v>187</v>
      </c>
      <c r="M8" s="69"/>
      <c r="N8" s="80"/>
      <c r="O8" s="58"/>
      <c r="Q8" s="62"/>
      <c r="R8" s="58"/>
      <c r="S8" s="3"/>
    </row>
    <row r="9" spans="1:19" ht="20.25" customHeight="1" thickBot="1" thickTop="1">
      <c r="A9" s="63">
        <v>7</v>
      </c>
      <c r="B9" s="39" t="s">
        <v>32</v>
      </c>
      <c r="C9" s="39"/>
      <c r="D9" s="66">
        <v>29</v>
      </c>
      <c r="E9" s="67">
        <f t="shared" si="0"/>
        <v>0</v>
      </c>
      <c r="F9" s="68"/>
      <c r="G9" s="75">
        <v>4</v>
      </c>
      <c r="H9" s="72" t="str">
        <f>IF(Tour1=1,IF(F9&gt;F10,E9,E10),"")</f>
        <v>MARTIN PHILIPPE</v>
      </c>
      <c r="I9" s="73">
        <v>6</v>
      </c>
      <c r="J9" s="3"/>
      <c r="K9" s="58"/>
      <c r="L9" s="3"/>
      <c r="M9" s="69"/>
      <c r="N9" s="80"/>
      <c r="O9" s="58"/>
      <c r="Q9" s="62"/>
      <c r="R9" s="58"/>
      <c r="S9" s="3"/>
    </row>
    <row r="10" spans="1:19" ht="20.25" customHeight="1" thickBot="1" thickTop="1">
      <c r="A10" s="63">
        <v>8</v>
      </c>
      <c r="B10" s="39" t="s">
        <v>35</v>
      </c>
      <c r="C10" s="39"/>
      <c r="D10" s="66">
        <v>4</v>
      </c>
      <c r="E10" s="72" t="str">
        <f t="shared" si="0"/>
        <v>MARTIN PHILIPPE</v>
      </c>
      <c r="F10" s="73"/>
      <c r="G10" s="55"/>
      <c r="H10" s="77" t="s">
        <v>186</v>
      </c>
      <c r="I10" s="69"/>
      <c r="J10" s="3"/>
      <c r="K10" s="58"/>
      <c r="L10" s="3"/>
      <c r="M10" s="69"/>
      <c r="N10" s="3"/>
      <c r="O10" s="78">
        <v>4</v>
      </c>
      <c r="P10" s="67" t="str">
        <f>IF(Tour3=1,IF(M6&gt;M7,L6,L7),"")</f>
        <v>COCHIN PASCAL</v>
      </c>
      <c r="Q10" s="68">
        <v>5</v>
      </c>
      <c r="R10" s="58"/>
      <c r="S10" s="3"/>
    </row>
    <row r="11" spans="1:19" ht="20.25" customHeight="1" thickBot="1" thickTop="1">
      <c r="A11" s="63">
        <v>9</v>
      </c>
      <c r="B11" s="39" t="s">
        <v>36</v>
      </c>
      <c r="C11" s="39"/>
      <c r="D11" s="66">
        <v>24</v>
      </c>
      <c r="E11" s="67">
        <f t="shared" si="0"/>
        <v>0</v>
      </c>
      <c r="F11" s="68"/>
      <c r="G11" s="55"/>
      <c r="H11" s="3"/>
      <c r="I11" s="69"/>
      <c r="J11" s="3"/>
      <c r="K11" s="58"/>
      <c r="L11" s="3"/>
      <c r="M11" s="69"/>
      <c r="N11" s="80"/>
      <c r="O11" s="81">
        <v>1</v>
      </c>
      <c r="P11" s="72" t="str">
        <f>IF(Tour3=1,IF(M14&gt;M15,L14,L15),"")</f>
        <v>PASQUIER TONY</v>
      </c>
      <c r="Q11" s="73">
        <v>6</v>
      </c>
      <c r="R11" s="83"/>
      <c r="S11" s="3"/>
    </row>
    <row r="12" spans="1:19" ht="20.25" customHeight="1" thickBot="1" thickTop="1">
      <c r="A12" s="63">
        <v>10</v>
      </c>
      <c r="B12" s="39" t="s">
        <v>34</v>
      </c>
      <c r="C12" s="39"/>
      <c r="D12" s="66">
        <v>9</v>
      </c>
      <c r="E12" s="72" t="str">
        <f t="shared" si="0"/>
        <v>ECUYER PATRICE</v>
      </c>
      <c r="F12" s="73"/>
      <c r="G12" s="74">
        <v>9</v>
      </c>
      <c r="H12" s="67" t="str">
        <f>IF(Tour1=1,IF(F11&gt;F12,E11,E12),"")</f>
        <v>ECUYER PATRICE</v>
      </c>
      <c r="I12" s="68">
        <v>6</v>
      </c>
      <c r="J12" s="3"/>
      <c r="K12" s="58"/>
      <c r="L12" s="3"/>
      <c r="M12" s="69"/>
      <c r="N12" s="80"/>
      <c r="O12" s="58"/>
      <c r="P12" s="77" t="s">
        <v>188</v>
      </c>
      <c r="Q12" s="69"/>
      <c r="R12" s="84"/>
      <c r="S12" s="3"/>
    </row>
    <row r="13" spans="1:19" ht="20.25" customHeight="1" thickBot="1" thickTop="1">
      <c r="A13" s="63">
        <v>11</v>
      </c>
      <c r="B13" s="39" t="s">
        <v>38</v>
      </c>
      <c r="C13" s="39"/>
      <c r="D13" s="66">
        <v>25</v>
      </c>
      <c r="E13" s="67">
        <f t="shared" si="0"/>
        <v>0</v>
      </c>
      <c r="F13" s="68"/>
      <c r="G13" s="75">
        <v>8</v>
      </c>
      <c r="H13" s="72" t="str">
        <f>IF(Tour1=1,IF(F13&gt;F14,E13,E14),"")</f>
        <v>MAILLARD JEAN CLAUDE</v>
      </c>
      <c r="I13" s="73">
        <v>5</v>
      </c>
      <c r="J13" s="76"/>
      <c r="K13" s="58"/>
      <c r="L13" s="3"/>
      <c r="M13" s="69"/>
      <c r="N13" s="80"/>
      <c r="O13" s="58"/>
      <c r="P13" s="3"/>
      <c r="Q13" s="69"/>
      <c r="R13" s="84"/>
      <c r="S13" s="3"/>
    </row>
    <row r="14" spans="1:19" ht="20.25" customHeight="1" thickBot="1" thickTop="1">
      <c r="A14" s="63">
        <v>12</v>
      </c>
      <c r="B14" s="39" t="s">
        <v>33</v>
      </c>
      <c r="C14" s="39"/>
      <c r="D14" s="66">
        <v>8</v>
      </c>
      <c r="E14" s="72" t="str">
        <f t="shared" si="0"/>
        <v>MAILLARD JEAN CLAUDE</v>
      </c>
      <c r="F14" s="73"/>
      <c r="G14" s="55"/>
      <c r="H14" s="77" t="s">
        <v>187</v>
      </c>
      <c r="I14" s="69"/>
      <c r="J14" s="3"/>
      <c r="K14" s="78">
        <v>8</v>
      </c>
      <c r="L14" s="86" t="str">
        <f>IF(Tour2=1,IF(I12&gt;I13,H12,H13),"")</f>
        <v>ECUYER PATRICE</v>
      </c>
      <c r="M14" s="87">
        <v>0</v>
      </c>
      <c r="N14" s="82"/>
      <c r="O14" s="58"/>
      <c r="P14" s="3"/>
      <c r="Q14" s="69"/>
      <c r="R14" s="84"/>
      <c r="S14" s="3"/>
    </row>
    <row r="15" spans="1:19" ht="20.25" customHeight="1" thickBot="1" thickTop="1">
      <c r="A15" s="63">
        <v>13</v>
      </c>
      <c r="B15" s="39" t="s">
        <v>39</v>
      </c>
      <c r="C15" s="39"/>
      <c r="D15" s="66">
        <v>17</v>
      </c>
      <c r="E15" s="67">
        <f t="shared" si="0"/>
        <v>0</v>
      </c>
      <c r="F15" s="68"/>
      <c r="G15" s="55"/>
      <c r="H15" s="3"/>
      <c r="I15" s="69"/>
      <c r="J15" s="80"/>
      <c r="K15" s="81">
        <v>1</v>
      </c>
      <c r="L15" s="88" t="str">
        <f>IF(Tour2=1,IF(I16&gt;I17,H16,H17),"")</f>
        <v>PASQUIER TONY</v>
      </c>
      <c r="M15" s="89">
        <v>6</v>
      </c>
      <c r="N15" s="3"/>
      <c r="O15" s="58"/>
      <c r="P15" s="3"/>
      <c r="Q15" s="69"/>
      <c r="R15" s="84"/>
      <c r="S15" s="3"/>
    </row>
    <row r="16" spans="1:19" ht="20.25" customHeight="1" thickBot="1" thickTop="1">
      <c r="A16" s="63">
        <v>14</v>
      </c>
      <c r="B16" s="64"/>
      <c r="C16" s="65"/>
      <c r="D16" s="66">
        <v>16</v>
      </c>
      <c r="E16" s="72">
        <f t="shared" si="0"/>
        <v>0</v>
      </c>
      <c r="F16" s="73"/>
      <c r="G16" s="74">
        <v>16</v>
      </c>
      <c r="H16" s="67">
        <f>IF(Tour1=1,IF(F15&gt;F16,E15,E16),"")</f>
        <v>0</v>
      </c>
      <c r="I16" s="68">
        <v>0</v>
      </c>
      <c r="J16" s="82"/>
      <c r="K16" s="58"/>
      <c r="L16" s="77" t="s">
        <v>188</v>
      </c>
      <c r="M16" s="69"/>
      <c r="N16" s="3"/>
      <c r="O16" s="58"/>
      <c r="P16" s="3"/>
      <c r="Q16" s="69"/>
      <c r="R16" s="84"/>
      <c r="S16" s="3"/>
    </row>
    <row r="17" spans="1:19" ht="20.25" customHeight="1" thickBot="1" thickTop="1">
      <c r="A17" s="63">
        <v>15</v>
      </c>
      <c r="B17" s="64"/>
      <c r="C17" s="65"/>
      <c r="D17" s="66">
        <v>32</v>
      </c>
      <c r="E17" s="67">
        <f t="shared" si="0"/>
        <v>0</v>
      </c>
      <c r="F17" s="68"/>
      <c r="G17" s="75">
        <v>1</v>
      </c>
      <c r="H17" s="72" t="str">
        <f>IF(Tour1=1,IF(F17&gt;F18,E17,E18),"")</f>
        <v>PASQUIER TONY</v>
      </c>
      <c r="I17" s="73">
        <v>6</v>
      </c>
      <c r="J17" s="3"/>
      <c r="K17" s="58"/>
      <c r="L17" s="3"/>
      <c r="M17" s="69"/>
      <c r="N17" s="3"/>
      <c r="O17" s="58"/>
      <c r="P17" s="90" t="s">
        <v>172</v>
      </c>
      <c r="Q17" s="69"/>
      <c r="R17" s="84"/>
      <c r="S17" s="3"/>
    </row>
    <row r="18" spans="1:19" ht="20.25" customHeight="1" thickBot="1" thickTop="1">
      <c r="A18" s="63">
        <v>16</v>
      </c>
      <c r="B18" s="79"/>
      <c r="C18" s="65"/>
      <c r="D18" s="66">
        <v>1</v>
      </c>
      <c r="E18" s="72" t="str">
        <f t="shared" si="0"/>
        <v>PASQUIER TONY</v>
      </c>
      <c r="F18" s="73"/>
      <c r="G18" s="55"/>
      <c r="H18" s="91" t="s">
        <v>188</v>
      </c>
      <c r="I18" s="92"/>
      <c r="J18" s="93"/>
      <c r="K18" s="94"/>
      <c r="L18" s="93"/>
      <c r="M18" s="92"/>
      <c r="N18" s="93"/>
      <c r="O18" s="95"/>
      <c r="P18" s="67" t="str">
        <f>IF(Tour4=1,IF(Q10&gt;Q11,P10,P11),"")</f>
        <v>PASQUIER TONY</v>
      </c>
      <c r="Q18" s="68">
        <v>6</v>
      </c>
      <c r="R18" s="96">
        <v>1</v>
      </c>
      <c r="S18" s="97"/>
    </row>
    <row r="19" spans="1:19" ht="20.25" customHeight="1" thickBot="1" thickTop="1">
      <c r="A19" s="63">
        <v>17</v>
      </c>
      <c r="B19" s="79"/>
      <c r="C19" s="65"/>
      <c r="D19" s="66">
        <v>2</v>
      </c>
      <c r="E19" s="67" t="str">
        <f t="shared" si="0"/>
        <v>BERTHOLLE PATRICK</v>
      </c>
      <c r="F19" s="68"/>
      <c r="G19" s="55"/>
      <c r="H19" s="98"/>
      <c r="I19" s="99"/>
      <c r="J19" s="98"/>
      <c r="K19" s="100"/>
      <c r="L19" s="98"/>
      <c r="M19" s="99"/>
      <c r="N19" s="98"/>
      <c r="O19" s="101"/>
      <c r="P19" s="72" t="str">
        <f>IF(Tour4=1,IF(Q27&gt;Q26,P27,P26),"")</f>
        <v>AUBERT STEPHANE</v>
      </c>
      <c r="Q19" s="73">
        <v>0</v>
      </c>
      <c r="R19" s="102">
        <v>2</v>
      </c>
      <c r="S19" s="97"/>
    </row>
    <row r="20" spans="1:19" ht="20.25" customHeight="1" thickBot="1" thickTop="1">
      <c r="A20" s="63">
        <v>18</v>
      </c>
      <c r="B20" s="79"/>
      <c r="C20" s="65"/>
      <c r="D20" s="66">
        <v>31</v>
      </c>
      <c r="E20" s="72">
        <f t="shared" si="0"/>
        <v>0</v>
      </c>
      <c r="F20" s="73"/>
      <c r="G20" s="74">
        <v>2</v>
      </c>
      <c r="H20" s="67" t="str">
        <f>IF(Tour1=1,IF(F20&gt;F19,E20,E19),"")</f>
        <v>BERTHOLLE PATRICK</v>
      </c>
      <c r="I20" s="68">
        <v>6</v>
      </c>
      <c r="J20" s="3"/>
      <c r="K20" s="58"/>
      <c r="L20" s="3"/>
      <c r="M20" s="69"/>
      <c r="N20" s="3"/>
      <c r="O20" s="58"/>
      <c r="P20" s="77" t="s">
        <v>187</v>
      </c>
      <c r="Q20" s="69"/>
      <c r="R20" s="84"/>
      <c r="S20" s="3"/>
    </row>
    <row r="21" spans="1:19" ht="20.25" customHeight="1" thickBot="1" thickTop="1">
      <c r="A21" s="63">
        <v>19</v>
      </c>
      <c r="B21" s="79"/>
      <c r="C21" s="65"/>
      <c r="D21" s="66">
        <v>15</v>
      </c>
      <c r="E21" s="67">
        <f t="shared" si="0"/>
        <v>0</v>
      </c>
      <c r="F21" s="68"/>
      <c r="G21" s="75">
        <v>15</v>
      </c>
      <c r="H21" s="72">
        <f>IF(Tour1=1,IF(F22&gt;F21,E22,E21),"")</f>
        <v>0</v>
      </c>
      <c r="I21" s="73">
        <v>0</v>
      </c>
      <c r="J21" s="76"/>
      <c r="K21" s="58"/>
      <c r="L21" s="3"/>
      <c r="M21" s="69"/>
      <c r="N21" s="3"/>
      <c r="O21" s="58"/>
      <c r="P21" s="90" t="s">
        <v>173</v>
      </c>
      <c r="Q21" s="69"/>
      <c r="R21" s="84"/>
      <c r="S21" s="3"/>
    </row>
    <row r="22" spans="1:19" ht="20.25" customHeight="1" thickBot="1" thickTop="1">
      <c r="A22" s="63">
        <v>20</v>
      </c>
      <c r="B22" s="79"/>
      <c r="C22" s="65"/>
      <c r="D22" s="66">
        <v>18</v>
      </c>
      <c r="E22" s="72">
        <f t="shared" si="0"/>
        <v>0</v>
      </c>
      <c r="F22" s="73"/>
      <c r="G22" s="55"/>
      <c r="H22" s="77" t="s">
        <v>189</v>
      </c>
      <c r="I22" s="69"/>
      <c r="J22" s="3"/>
      <c r="K22" s="78">
        <v>2</v>
      </c>
      <c r="L22" s="86" t="str">
        <f>IF(Tour2=1,IF(I21&gt;I20,H21,H20),"")</f>
        <v>BERTHOLLE PATRICK</v>
      </c>
      <c r="M22" s="87">
        <v>5</v>
      </c>
      <c r="N22" s="3"/>
      <c r="O22" s="58"/>
      <c r="P22" s="67" t="str">
        <f>IF(Tour4=1,IF(Q10&gt;Q11,P11,P10),"")</f>
        <v>COCHIN PASCAL</v>
      </c>
      <c r="Q22" s="68">
        <v>7</v>
      </c>
      <c r="R22" s="84"/>
      <c r="S22" s="3"/>
    </row>
    <row r="23" spans="1:19" ht="20.25" customHeight="1" thickBot="1" thickTop="1">
      <c r="A23" s="63">
        <v>21</v>
      </c>
      <c r="B23" s="85"/>
      <c r="C23" s="65"/>
      <c r="D23" s="66">
        <v>7</v>
      </c>
      <c r="E23" s="67" t="str">
        <f t="shared" si="0"/>
        <v>LIGOT GUILLAUME</v>
      </c>
      <c r="F23" s="68"/>
      <c r="G23" s="55"/>
      <c r="H23" s="3"/>
      <c r="I23" s="69"/>
      <c r="J23" s="80"/>
      <c r="K23" s="81">
        <v>7</v>
      </c>
      <c r="L23" s="88" t="str">
        <f>IF(Tour2=1,IF(I25&gt;I24,H25,H24),"")</f>
        <v>LIGOT GUILLAUME</v>
      </c>
      <c r="M23" s="89">
        <v>6</v>
      </c>
      <c r="N23" s="76"/>
      <c r="O23" s="58"/>
      <c r="P23" s="72" t="str">
        <f>IF(Tour4=1,IF(Q26&lt;Q27,P26,P27),"")</f>
        <v>LIGOT GUILLAUME</v>
      </c>
      <c r="Q23" s="73">
        <v>3</v>
      </c>
      <c r="R23" s="84"/>
      <c r="S23" s="3"/>
    </row>
    <row r="24" spans="1:19" ht="20.25" customHeight="1" thickBot="1" thickTop="1">
      <c r="A24" s="63">
        <v>22</v>
      </c>
      <c r="B24" s="79"/>
      <c r="C24" s="65"/>
      <c r="D24" s="66">
        <v>26</v>
      </c>
      <c r="E24" s="72">
        <f t="shared" si="0"/>
        <v>0</v>
      </c>
      <c r="F24" s="73"/>
      <c r="G24" s="74">
        <v>7</v>
      </c>
      <c r="H24" s="67" t="str">
        <f>IF(Tour1=1,IF(F24&gt;F23,E24,E23),"")</f>
        <v>LIGOT GUILLAUME</v>
      </c>
      <c r="I24" s="68">
        <v>6</v>
      </c>
      <c r="J24" s="82"/>
      <c r="K24" s="58"/>
      <c r="L24" s="77" t="s">
        <v>189</v>
      </c>
      <c r="M24" s="69"/>
      <c r="N24" s="80"/>
      <c r="O24" s="58"/>
      <c r="P24" s="77" t="s">
        <v>189</v>
      </c>
      <c r="Q24" s="103"/>
      <c r="R24" s="84"/>
      <c r="S24" s="3"/>
    </row>
    <row r="25" spans="1:19" ht="20.25" customHeight="1" thickBot="1" thickTop="1">
      <c r="A25" s="63">
        <v>23</v>
      </c>
      <c r="B25" s="79"/>
      <c r="C25" s="65"/>
      <c r="D25" s="66">
        <v>10</v>
      </c>
      <c r="E25" s="67" t="str">
        <f t="shared" si="0"/>
        <v>MORAND GUILLAUME</v>
      </c>
      <c r="F25" s="68"/>
      <c r="G25" s="75">
        <v>10</v>
      </c>
      <c r="H25" s="72" t="str">
        <f>IF(Tour1=1,IF(F26&gt;F25,E26,E25),"")</f>
        <v>MORAND GUILLAUME</v>
      </c>
      <c r="I25" s="73">
        <v>0</v>
      </c>
      <c r="J25" s="3"/>
      <c r="K25" s="58"/>
      <c r="L25" s="3"/>
      <c r="M25" s="69"/>
      <c r="N25" s="80"/>
      <c r="O25" s="58"/>
      <c r="P25" s="104"/>
      <c r="Q25" s="69"/>
      <c r="R25" s="84"/>
      <c r="S25" s="3"/>
    </row>
    <row r="26" spans="1:19" ht="20.25" customHeight="1" thickBot="1" thickTop="1">
      <c r="A26" s="63">
        <v>24</v>
      </c>
      <c r="B26" s="85"/>
      <c r="C26" s="65"/>
      <c r="D26" s="66">
        <v>23</v>
      </c>
      <c r="E26" s="72">
        <f t="shared" si="0"/>
        <v>0</v>
      </c>
      <c r="F26" s="73"/>
      <c r="G26" s="55"/>
      <c r="H26" s="77" t="s">
        <v>190</v>
      </c>
      <c r="I26" s="69"/>
      <c r="J26" s="3"/>
      <c r="K26" s="58"/>
      <c r="L26" s="3"/>
      <c r="M26" s="69"/>
      <c r="N26" s="3"/>
      <c r="O26" s="78">
        <v>2</v>
      </c>
      <c r="P26" s="67" t="str">
        <f>IF(Tour3=1,IF(M23&gt;M22,L23,L22),"")</f>
        <v>LIGOT GUILLAUME</v>
      </c>
      <c r="Q26" s="68">
        <v>4</v>
      </c>
      <c r="R26" s="105"/>
      <c r="S26" s="3"/>
    </row>
    <row r="27" spans="1:19" ht="20.25" customHeight="1" thickBot="1" thickTop="1">
      <c r="A27" s="63">
        <v>25</v>
      </c>
      <c r="B27" s="79"/>
      <c r="C27" s="65"/>
      <c r="D27" s="66">
        <v>3</v>
      </c>
      <c r="E27" s="67" t="str">
        <f t="shared" si="0"/>
        <v>AUBERT STEPHANE</v>
      </c>
      <c r="F27" s="68"/>
      <c r="G27" s="55"/>
      <c r="H27" s="3"/>
      <c r="I27" s="69"/>
      <c r="J27" s="3"/>
      <c r="K27" s="58"/>
      <c r="L27" s="3"/>
      <c r="M27" s="69"/>
      <c r="N27" s="80"/>
      <c r="O27" s="81">
        <v>3</v>
      </c>
      <c r="P27" s="72" t="str">
        <f>IF(Tour3=1,IF(M31&gt;M30,L31,L30),"")</f>
        <v>AUBERT STEPHANE</v>
      </c>
      <c r="Q27" s="73">
        <v>6</v>
      </c>
      <c r="R27" s="58"/>
      <c r="S27" s="3"/>
    </row>
    <row r="28" spans="1:19" ht="20.25" customHeight="1" thickBot="1" thickTop="1">
      <c r="A28" s="63">
        <v>26</v>
      </c>
      <c r="B28" s="79"/>
      <c r="C28" s="65"/>
      <c r="D28" s="66">
        <v>30</v>
      </c>
      <c r="E28" s="72">
        <f t="shared" si="0"/>
        <v>0</v>
      </c>
      <c r="F28" s="73"/>
      <c r="G28" s="74">
        <v>3</v>
      </c>
      <c r="H28" s="67" t="str">
        <f>IF(Tour1=1,IF(F28&gt;F27,E28,E27),"")</f>
        <v>AUBERT STEPHANE</v>
      </c>
      <c r="I28" s="68">
        <v>6</v>
      </c>
      <c r="J28" s="3"/>
      <c r="K28" s="58"/>
      <c r="L28" s="3"/>
      <c r="M28" s="69"/>
      <c r="N28" s="80"/>
      <c r="O28" s="58"/>
      <c r="P28" s="77" t="s">
        <v>189</v>
      </c>
      <c r="Q28" s="69"/>
      <c r="R28" s="58"/>
      <c r="S28" s="3"/>
    </row>
    <row r="29" spans="1:19" ht="20.25" customHeight="1" thickBot="1" thickTop="1">
      <c r="A29" s="63">
        <v>27</v>
      </c>
      <c r="B29" s="85"/>
      <c r="C29" s="65"/>
      <c r="D29" s="66">
        <v>14</v>
      </c>
      <c r="E29" s="67">
        <f t="shared" si="0"/>
        <v>0</v>
      </c>
      <c r="F29" s="68"/>
      <c r="G29" s="75">
        <v>14</v>
      </c>
      <c r="H29" s="72">
        <f>IF(Tour1=1,IF(F30&gt;F29,E30,E29),"")</f>
        <v>0</v>
      </c>
      <c r="I29" s="73">
        <v>0</v>
      </c>
      <c r="J29" s="76"/>
      <c r="K29" s="58"/>
      <c r="L29" s="3"/>
      <c r="M29" s="69"/>
      <c r="N29" s="80"/>
      <c r="O29" s="58"/>
      <c r="P29" s="3"/>
      <c r="Q29" s="69"/>
      <c r="R29" s="58"/>
      <c r="S29" s="3"/>
    </row>
    <row r="30" spans="1:19" ht="20.25" customHeight="1" thickBot="1" thickTop="1">
      <c r="A30" s="63">
        <v>28</v>
      </c>
      <c r="B30" s="85"/>
      <c r="C30" s="65"/>
      <c r="D30" s="66">
        <v>19</v>
      </c>
      <c r="E30" s="72">
        <f t="shared" si="0"/>
        <v>0</v>
      </c>
      <c r="F30" s="73"/>
      <c r="G30" s="55"/>
      <c r="H30" s="77" t="s">
        <v>191</v>
      </c>
      <c r="I30" s="69"/>
      <c r="J30" s="3"/>
      <c r="K30" s="78">
        <v>3</v>
      </c>
      <c r="L30" s="86" t="str">
        <f>IF(Tour2=1,IF(I29&gt;I28,H29,H28),"")</f>
        <v>AUBERT STEPHANE</v>
      </c>
      <c r="M30" s="87">
        <v>6</v>
      </c>
      <c r="N30" s="82"/>
      <c r="O30" s="58"/>
      <c r="P30" s="3"/>
      <c r="Q30" s="69"/>
      <c r="R30" s="58"/>
      <c r="S30" s="3"/>
    </row>
    <row r="31" spans="1:19" ht="20.25" customHeight="1" thickBot="1" thickTop="1">
      <c r="A31" s="63">
        <v>29</v>
      </c>
      <c r="B31" s="85"/>
      <c r="C31" s="65"/>
      <c r="D31" s="66">
        <v>6</v>
      </c>
      <c r="E31" s="67" t="str">
        <f t="shared" si="0"/>
        <v>ESNAULT LAURENT</v>
      </c>
      <c r="F31" s="68"/>
      <c r="G31" s="55"/>
      <c r="H31" s="3"/>
      <c r="I31" s="69"/>
      <c r="J31" s="80"/>
      <c r="K31" s="81">
        <v>6</v>
      </c>
      <c r="L31" s="88" t="str">
        <f>IF(Tour2=1,IF(I33&gt;I32,H33,H32),"")</f>
        <v>ESNAULT LAURENT</v>
      </c>
      <c r="M31" s="89">
        <v>2</v>
      </c>
      <c r="N31" s="3"/>
      <c r="O31" s="58"/>
      <c r="P31" s="3"/>
      <c r="Q31" s="69"/>
      <c r="R31" s="58"/>
      <c r="S31" s="3"/>
    </row>
    <row r="32" spans="1:19" ht="20.25" customHeight="1" thickBot="1" thickTop="1">
      <c r="A32" s="63">
        <v>30</v>
      </c>
      <c r="B32" s="85"/>
      <c r="C32" s="65"/>
      <c r="D32" s="66">
        <v>27</v>
      </c>
      <c r="E32" s="72">
        <f t="shared" si="0"/>
        <v>0</v>
      </c>
      <c r="F32" s="73"/>
      <c r="G32" s="74">
        <v>6</v>
      </c>
      <c r="H32" s="67" t="str">
        <f>IF(Tour1=1,IF(F32&gt;F31,E32,E31),"")</f>
        <v>ESNAULT LAURENT</v>
      </c>
      <c r="I32" s="68">
        <v>6</v>
      </c>
      <c r="J32" s="82"/>
      <c r="K32" s="58"/>
      <c r="L32" s="77" t="s">
        <v>190</v>
      </c>
      <c r="M32" s="69"/>
      <c r="N32" s="3"/>
      <c r="O32" s="58"/>
      <c r="P32" s="3"/>
      <c r="Q32" s="69"/>
      <c r="R32" s="58"/>
      <c r="S32" s="3"/>
    </row>
    <row r="33" spans="1:19" ht="20.25" customHeight="1" thickBot="1" thickTop="1">
      <c r="A33" s="63">
        <v>31</v>
      </c>
      <c r="B33" s="85"/>
      <c r="C33" s="65"/>
      <c r="D33" s="66">
        <v>11</v>
      </c>
      <c r="E33" s="67" t="str">
        <f t="shared" si="0"/>
        <v>GAUTIER STEPHANE</v>
      </c>
      <c r="F33" s="68"/>
      <c r="G33" s="75">
        <v>11</v>
      </c>
      <c r="H33" s="72" t="str">
        <f>IF(Tour1=1,IF(F34&gt;F33,E34,E33),"")</f>
        <v>GAUTIER STEPHANE</v>
      </c>
      <c r="I33" s="73">
        <v>0</v>
      </c>
      <c r="J33" s="3"/>
      <c r="K33" s="58"/>
      <c r="L33" s="3"/>
      <c r="M33" s="69"/>
      <c r="N33" s="3"/>
      <c r="O33" s="58"/>
      <c r="P33" s="3"/>
      <c r="Q33" s="69"/>
      <c r="R33" s="58"/>
      <c r="S33" s="3"/>
    </row>
    <row r="34" spans="1:19" ht="20.25" customHeight="1" thickBot="1">
      <c r="A34" s="63">
        <v>32</v>
      </c>
      <c r="B34" s="85"/>
      <c r="C34" s="65"/>
      <c r="D34" s="66">
        <v>22</v>
      </c>
      <c r="E34" s="72">
        <f t="shared" si="0"/>
        <v>0</v>
      </c>
      <c r="F34" s="73"/>
      <c r="G34" s="106"/>
      <c r="H34" s="107" t="s">
        <v>192</v>
      </c>
      <c r="I34" s="108"/>
      <c r="J34" s="3"/>
      <c r="K34" s="58"/>
      <c r="L34" s="3"/>
      <c r="M34" s="69"/>
      <c r="N34" s="3"/>
      <c r="O34" s="58"/>
      <c r="P34" s="3"/>
      <c r="Q34" s="69"/>
      <c r="R34" s="58"/>
      <c r="S34" s="3"/>
    </row>
    <row r="35" spans="1:19" ht="13.5" thickTop="1">
      <c r="A35" s="38"/>
      <c r="C35" s="38"/>
      <c r="D35" s="109"/>
      <c r="E35" s="107"/>
      <c r="F35" s="62"/>
      <c r="G35" s="55"/>
      <c r="H35" s="107"/>
      <c r="I35" s="62"/>
      <c r="J35" s="3"/>
      <c r="K35" s="58"/>
      <c r="M35" s="62"/>
      <c r="O35" s="110"/>
      <c r="Q35" s="62"/>
      <c r="R35" s="58"/>
      <c r="S35" s="3"/>
    </row>
    <row r="36" spans="1:19" ht="12.75">
      <c r="A36" s="63"/>
      <c r="B36" s="63"/>
      <c r="C36" s="63"/>
      <c r="D36" s="111"/>
      <c r="E36" s="112" t="s">
        <v>174</v>
      </c>
      <c r="F36" s="113"/>
      <c r="G36" s="114"/>
      <c r="H36" s="112" t="s">
        <v>98</v>
      </c>
      <c r="I36" s="113"/>
      <c r="J36" s="60"/>
      <c r="K36" s="114"/>
      <c r="L36" s="112" t="s">
        <v>99</v>
      </c>
      <c r="M36" s="113"/>
      <c r="N36" s="63"/>
      <c r="O36" s="111"/>
      <c r="P36" s="63" t="s">
        <v>175</v>
      </c>
      <c r="Q36" s="113"/>
      <c r="R36" s="114"/>
      <c r="S36" s="60"/>
    </row>
  </sheetData>
  <sheetProtection/>
  <mergeCells count="4">
    <mergeCell ref="J1:L1"/>
    <mergeCell ref="P3:Q3"/>
    <mergeCell ref="P4:Q4"/>
    <mergeCell ref="P5:Q5"/>
  </mergeCells>
  <printOptions/>
  <pageMargins left="0.5905511811023623" right="0.5905511811023623" top="0.5905511811023623" bottom="0.7874015748031497" header="0.5118110236220472" footer="0.5118110236220472"/>
  <pageSetup fitToHeight="1" fitToWidth="1" horizontalDpi="600" verticalDpi="60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PageLayoutView="0" workbookViewId="0" topLeftCell="A14">
      <selection activeCell="Q20" sqref="Q20"/>
    </sheetView>
  </sheetViews>
  <sheetFormatPr defaultColWidth="11.421875" defaultRowHeight="12.75"/>
  <cols>
    <col min="1" max="1" width="3.00390625" style="0" bestFit="1" customWidth="1"/>
    <col min="2" max="2" width="26.421875" style="0" customWidth="1"/>
    <col min="3" max="3" width="6.28125" style="0" bestFit="1" customWidth="1"/>
    <col min="4" max="4" width="4.140625" style="0" customWidth="1"/>
    <col min="5" max="5" width="23.421875" style="0" hidden="1" customWidth="1"/>
    <col min="6" max="6" width="5.57421875" style="0" hidden="1" customWidth="1"/>
    <col min="7" max="7" width="3.00390625" style="0" hidden="1" customWidth="1"/>
    <col min="8" max="8" width="23.421875" style="0" hidden="1" customWidth="1"/>
    <col min="9" max="9" width="5.57421875" style="0" hidden="1" customWidth="1"/>
    <col min="10" max="10" width="2.421875" style="0" hidden="1" customWidth="1"/>
    <col min="11" max="11" width="2.00390625" style="0" hidden="1" customWidth="1"/>
    <col min="12" max="12" width="23.421875" style="0" bestFit="1" customWidth="1"/>
    <col min="13" max="13" width="5.57421875" style="0" bestFit="1" customWidth="1"/>
    <col min="14" max="14" width="2.57421875" style="0" customWidth="1"/>
    <col min="15" max="15" width="2.00390625" style="0" bestFit="1" customWidth="1"/>
    <col min="16" max="16" width="23.421875" style="0" bestFit="1" customWidth="1"/>
    <col min="17" max="17" width="5.57421875" style="0" bestFit="1" customWidth="1"/>
    <col min="18" max="18" width="2.00390625" style="0" bestFit="1" customWidth="1"/>
  </cols>
  <sheetData>
    <row r="1" spans="1:19" ht="26.25" customHeight="1" thickBot="1" thickTop="1">
      <c r="A1" s="3"/>
      <c r="B1" s="3"/>
      <c r="C1" s="1"/>
      <c r="D1" s="52"/>
      <c r="E1" s="53"/>
      <c r="F1" s="54" t="s">
        <v>161</v>
      </c>
      <c r="G1" s="55"/>
      <c r="H1" s="56" t="s">
        <v>162</v>
      </c>
      <c r="I1" s="57" t="s">
        <v>163</v>
      </c>
      <c r="J1" s="168" t="s">
        <v>193</v>
      </c>
      <c r="K1" s="169"/>
      <c r="L1" s="170"/>
      <c r="M1" s="54" t="s">
        <v>164</v>
      </c>
      <c r="N1" s="3"/>
      <c r="O1" s="58"/>
      <c r="P1" s="3" t="s">
        <v>165</v>
      </c>
      <c r="Q1" s="59">
        <v>0</v>
      </c>
      <c r="R1" s="58"/>
      <c r="S1" s="3"/>
    </row>
    <row r="2" spans="1:19" ht="14.25" thickBot="1" thickTop="1">
      <c r="A2" s="60" t="s">
        <v>166</v>
      </c>
      <c r="B2" s="60" t="s">
        <v>108</v>
      </c>
      <c r="C2" s="60" t="s">
        <v>167</v>
      </c>
      <c r="D2" s="52"/>
      <c r="E2" s="3" t="s">
        <v>168</v>
      </c>
      <c r="F2" s="59">
        <v>1</v>
      </c>
      <c r="G2" s="55"/>
      <c r="H2" s="3" t="s">
        <v>168</v>
      </c>
      <c r="I2" s="59">
        <v>1</v>
      </c>
      <c r="J2" s="1"/>
      <c r="K2" s="52"/>
      <c r="L2" s="3" t="s">
        <v>168</v>
      </c>
      <c r="M2" s="59">
        <v>1</v>
      </c>
      <c r="N2" s="1"/>
      <c r="O2" s="52"/>
      <c r="P2" s="61" t="s">
        <v>169</v>
      </c>
      <c r="Q2" s="62"/>
      <c r="R2" s="58"/>
      <c r="S2" s="3"/>
    </row>
    <row r="3" spans="1:19" ht="20.25" customHeight="1" thickBot="1" thickTop="1">
      <c r="A3" s="63">
        <v>1</v>
      </c>
      <c r="B3" s="39" t="s">
        <v>88</v>
      </c>
      <c r="C3" s="39"/>
      <c r="D3" s="66">
        <v>21</v>
      </c>
      <c r="E3" s="67">
        <f>VLOOKUP(D3,matrice,2,)</f>
        <v>0</v>
      </c>
      <c r="F3" s="68"/>
      <c r="G3" s="55"/>
      <c r="H3" s="3"/>
      <c r="I3" s="69"/>
      <c r="J3" s="3"/>
      <c r="K3" s="58"/>
      <c r="L3" s="3"/>
      <c r="M3" s="3"/>
      <c r="N3" s="70"/>
      <c r="O3" s="71">
        <v>1</v>
      </c>
      <c r="P3" s="171">
        <f>IF(Podium=1,IF(Q18&gt;Q19,P18,P19),"")</f>
      </c>
      <c r="Q3" s="171">
        <f>IF(Podium=1,IF(R18&gt;R19,Q18,Q19),"")</f>
      </c>
      <c r="R3" s="58"/>
      <c r="S3" s="3"/>
    </row>
    <row r="4" spans="1:19" ht="20.25" customHeight="1" thickBot="1" thickTop="1">
      <c r="A4" s="63">
        <v>2</v>
      </c>
      <c r="B4" s="39" t="s">
        <v>90</v>
      </c>
      <c r="C4" s="39"/>
      <c r="D4" s="66">
        <v>12</v>
      </c>
      <c r="E4" s="72">
        <f aca="true" t="shared" si="0" ref="E4:E34">VLOOKUP(D4,matrice,2)</f>
        <v>0</v>
      </c>
      <c r="F4" s="73"/>
      <c r="G4" s="74">
        <v>12</v>
      </c>
      <c r="H4" s="67">
        <f>IF(Tour1=1,IF(F3&gt;F4,E3,E4),"")</f>
        <v>0</v>
      </c>
      <c r="I4" s="68"/>
      <c r="J4" s="3"/>
      <c r="K4" s="58"/>
      <c r="L4" s="3"/>
      <c r="M4" s="54"/>
      <c r="N4" s="70"/>
      <c r="O4" s="71">
        <v>2</v>
      </c>
      <c r="P4" s="171">
        <f>IF(Podium=1,IF(Q18&lt;Q19,P18,P19),"")</f>
      </c>
      <c r="Q4" s="171">
        <f>IF(Podium=1,IF(R18&lt;R19,Q18,Q19),"")</f>
      </c>
      <c r="R4" s="58"/>
      <c r="S4" s="3"/>
    </row>
    <row r="5" spans="1:19" ht="20.25" customHeight="1" thickBot="1" thickTop="1">
      <c r="A5" s="63">
        <v>3</v>
      </c>
      <c r="B5" s="39" t="s">
        <v>92</v>
      </c>
      <c r="C5" s="39"/>
      <c r="D5" s="66">
        <v>28</v>
      </c>
      <c r="E5" s="67">
        <f t="shared" si="0"/>
        <v>0</v>
      </c>
      <c r="F5" s="68"/>
      <c r="G5" s="75">
        <v>5</v>
      </c>
      <c r="H5" s="72" t="str">
        <f>IF(Tour1=1,IF(F5&gt;F6,E5,E6),"")</f>
        <v>SIMON JEMINA</v>
      </c>
      <c r="I5" s="73"/>
      <c r="J5" s="76"/>
      <c r="K5" s="58"/>
      <c r="L5" s="3"/>
      <c r="M5" s="69"/>
      <c r="N5" s="3"/>
      <c r="O5" s="71">
        <v>3</v>
      </c>
      <c r="P5" s="171">
        <f>IF(Podium=1,IF(Q22&gt;Q23,P22,P23),"")</f>
      </c>
      <c r="Q5" s="171">
        <f>IF(Podium=1,IF(R22&gt;R23,Q22,Q23),"")</f>
      </c>
      <c r="R5" s="58"/>
      <c r="S5" s="3"/>
    </row>
    <row r="6" spans="1:19" ht="20.25" customHeight="1" thickBot="1" thickTop="1">
      <c r="A6" s="63">
        <v>4</v>
      </c>
      <c r="B6" s="39" t="s">
        <v>89</v>
      </c>
      <c r="C6" s="39"/>
      <c r="D6" s="66">
        <v>5</v>
      </c>
      <c r="E6" s="72" t="str">
        <f t="shared" si="0"/>
        <v>SIMON JEMINA</v>
      </c>
      <c r="F6" s="73"/>
      <c r="G6" s="55"/>
      <c r="H6" s="77" t="s">
        <v>170</v>
      </c>
      <c r="I6" s="69"/>
      <c r="J6" s="3"/>
      <c r="K6" s="78">
        <v>5</v>
      </c>
      <c r="L6" s="67" t="str">
        <f>IF(Tour2=1,IF(I4&gt;I5,H4,H5),"")</f>
        <v>SIMON JEMINA</v>
      </c>
      <c r="M6" s="68">
        <v>2</v>
      </c>
      <c r="N6" s="3"/>
      <c r="O6" s="58"/>
      <c r="P6" s="3"/>
      <c r="Q6" s="69" t="s">
        <v>171</v>
      </c>
      <c r="R6" s="58"/>
      <c r="S6" s="3"/>
    </row>
    <row r="7" spans="1:19" ht="20.25" customHeight="1" thickBot="1" thickTop="1">
      <c r="A7" s="63">
        <v>5</v>
      </c>
      <c r="B7" s="39" t="s">
        <v>93</v>
      </c>
      <c r="C7" s="39"/>
      <c r="D7" s="66">
        <v>20</v>
      </c>
      <c r="E7" s="67">
        <f t="shared" si="0"/>
        <v>0</v>
      </c>
      <c r="F7" s="68"/>
      <c r="G7" s="55"/>
      <c r="H7" s="3"/>
      <c r="I7" s="69"/>
      <c r="J7" s="80"/>
      <c r="K7" s="81">
        <v>4</v>
      </c>
      <c r="L7" s="72" t="str">
        <f>IF(Tour2=1,IF(I8&gt;I9,H8,H9),"")</f>
        <v>BREANT GWENAELLE</v>
      </c>
      <c r="M7" s="73">
        <v>6</v>
      </c>
      <c r="N7" s="76"/>
      <c r="O7" s="58"/>
      <c r="P7" s="3" t="s">
        <v>168</v>
      </c>
      <c r="Q7" s="59">
        <v>1</v>
      </c>
      <c r="R7" s="58"/>
      <c r="S7" s="3"/>
    </row>
    <row r="8" spans="1:19" ht="20.25" customHeight="1" thickBot="1" thickTop="1">
      <c r="A8" s="63">
        <v>6</v>
      </c>
      <c r="B8" s="39" t="s">
        <v>91</v>
      </c>
      <c r="C8" s="39"/>
      <c r="D8" s="66">
        <v>13</v>
      </c>
      <c r="E8" s="72">
        <f t="shared" si="0"/>
        <v>0</v>
      </c>
      <c r="F8" s="73"/>
      <c r="G8" s="74">
        <v>13</v>
      </c>
      <c r="H8" s="67">
        <f>IF(Tour1=1,IF(F7&gt;F8,E7,E8),"")</f>
        <v>0</v>
      </c>
      <c r="I8" s="68"/>
      <c r="J8" s="82"/>
      <c r="K8" s="58"/>
      <c r="L8" s="77" t="s">
        <v>177</v>
      </c>
      <c r="M8" s="69"/>
      <c r="N8" s="80"/>
      <c r="O8" s="58"/>
      <c r="Q8" s="62"/>
      <c r="R8" s="58"/>
      <c r="S8" s="3"/>
    </row>
    <row r="9" spans="1:19" ht="20.25" customHeight="1" thickBot="1" thickTop="1">
      <c r="A9" s="63">
        <v>7</v>
      </c>
      <c r="B9" s="79"/>
      <c r="C9" s="65"/>
      <c r="D9" s="66">
        <v>29</v>
      </c>
      <c r="E9" s="67">
        <f t="shared" si="0"/>
        <v>0</v>
      </c>
      <c r="F9" s="68"/>
      <c r="G9" s="75">
        <v>4</v>
      </c>
      <c r="H9" s="72" t="str">
        <f>IF(Tour1=1,IF(F9&gt;F10,E9,E10),"")</f>
        <v>BREANT GWENAELLE</v>
      </c>
      <c r="I9" s="73"/>
      <c r="J9" s="3"/>
      <c r="K9" s="58"/>
      <c r="L9" s="3"/>
      <c r="M9" s="69"/>
      <c r="N9" s="80"/>
      <c r="O9" s="58"/>
      <c r="Q9" s="62"/>
      <c r="R9" s="58"/>
      <c r="S9" s="3"/>
    </row>
    <row r="10" spans="1:19" ht="20.25" customHeight="1" thickBot="1" thickTop="1">
      <c r="A10" s="63">
        <v>8</v>
      </c>
      <c r="B10" s="79"/>
      <c r="C10" s="65"/>
      <c r="D10" s="66">
        <v>4</v>
      </c>
      <c r="E10" s="72" t="str">
        <f t="shared" si="0"/>
        <v>BREANT GWENAELLE</v>
      </c>
      <c r="F10" s="73"/>
      <c r="G10" s="55"/>
      <c r="H10" s="77" t="s">
        <v>170</v>
      </c>
      <c r="I10" s="69"/>
      <c r="J10" s="3"/>
      <c r="K10" s="58"/>
      <c r="L10" s="3"/>
      <c r="M10" s="69"/>
      <c r="N10" s="3"/>
      <c r="O10" s="78">
        <v>4</v>
      </c>
      <c r="P10" s="67" t="str">
        <f>IF(Tour3=1,IF(M6&gt;M7,L6,L7),"")</f>
        <v>BREANT GWENAELLE</v>
      </c>
      <c r="Q10" s="68">
        <v>2</v>
      </c>
      <c r="R10" s="58"/>
      <c r="S10" s="3"/>
    </row>
    <row r="11" spans="1:19" ht="20.25" customHeight="1" thickBot="1" thickTop="1">
      <c r="A11" s="63">
        <v>9</v>
      </c>
      <c r="B11" s="79"/>
      <c r="C11" s="65"/>
      <c r="D11" s="66">
        <v>24</v>
      </c>
      <c r="E11" s="67">
        <f t="shared" si="0"/>
        <v>0</v>
      </c>
      <c r="F11" s="68"/>
      <c r="G11" s="55"/>
      <c r="H11" s="3"/>
      <c r="I11" s="69"/>
      <c r="J11" s="3"/>
      <c r="K11" s="58"/>
      <c r="L11" s="3"/>
      <c r="M11" s="69"/>
      <c r="N11" s="80"/>
      <c r="O11" s="81">
        <v>1</v>
      </c>
      <c r="P11" s="72" t="str">
        <f>IF(Tour3=1,IF(M14&gt;M15,L14,L15),"")</f>
        <v>POTRON CLEMENCE</v>
      </c>
      <c r="Q11" s="73">
        <v>6</v>
      </c>
      <c r="R11" s="83"/>
      <c r="S11" s="3"/>
    </row>
    <row r="12" spans="1:19" ht="20.25" customHeight="1" thickBot="1" thickTop="1">
      <c r="A12" s="63">
        <v>10</v>
      </c>
      <c r="B12" s="79"/>
      <c r="C12" s="65"/>
      <c r="D12" s="66">
        <v>9</v>
      </c>
      <c r="E12" s="72">
        <f t="shared" si="0"/>
        <v>0</v>
      </c>
      <c r="F12" s="73"/>
      <c r="G12" s="74">
        <v>9</v>
      </c>
      <c r="H12" s="67">
        <f>IF(Tour1=1,IF(F11&gt;F12,E11,E12),"")</f>
        <v>0</v>
      </c>
      <c r="I12" s="68"/>
      <c r="J12" s="3"/>
      <c r="K12" s="58"/>
      <c r="L12" s="3"/>
      <c r="M12" s="69"/>
      <c r="N12" s="80"/>
      <c r="O12" s="58"/>
      <c r="P12" s="77" t="s">
        <v>178</v>
      </c>
      <c r="Q12" s="69"/>
      <c r="R12" s="84"/>
      <c r="S12" s="3"/>
    </row>
    <row r="13" spans="1:19" ht="20.25" customHeight="1" thickBot="1" thickTop="1">
      <c r="A13" s="63">
        <v>11</v>
      </c>
      <c r="B13" s="85"/>
      <c r="C13" s="65"/>
      <c r="D13" s="66">
        <v>25</v>
      </c>
      <c r="E13" s="67">
        <f t="shared" si="0"/>
        <v>0</v>
      </c>
      <c r="F13" s="68"/>
      <c r="G13" s="75">
        <v>8</v>
      </c>
      <c r="H13" s="72">
        <f>IF(Tour1=1,IF(F13&gt;F14,E13,E14),"")</f>
        <v>0</v>
      </c>
      <c r="I13" s="73"/>
      <c r="J13" s="76"/>
      <c r="K13" s="58"/>
      <c r="L13" s="3"/>
      <c r="M13" s="69"/>
      <c r="N13" s="80"/>
      <c r="O13" s="58"/>
      <c r="P13" s="3"/>
      <c r="Q13" s="69"/>
      <c r="R13" s="84"/>
      <c r="S13" s="3"/>
    </row>
    <row r="14" spans="1:19" ht="20.25" customHeight="1" thickBot="1" thickTop="1">
      <c r="A14" s="63">
        <v>12</v>
      </c>
      <c r="B14" s="79"/>
      <c r="C14" s="65"/>
      <c r="D14" s="66">
        <v>8</v>
      </c>
      <c r="E14" s="72">
        <f t="shared" si="0"/>
        <v>0</v>
      </c>
      <c r="F14" s="73"/>
      <c r="G14" s="55"/>
      <c r="H14" s="77" t="s">
        <v>170</v>
      </c>
      <c r="I14" s="69"/>
      <c r="J14" s="3"/>
      <c r="K14" s="78">
        <v>8</v>
      </c>
      <c r="L14" s="86">
        <f>IF(Tour2=1,IF(I12&gt;I13,H12,H13),"")</f>
        <v>0</v>
      </c>
      <c r="M14" s="87">
        <v>0</v>
      </c>
      <c r="N14" s="82"/>
      <c r="O14" s="58"/>
      <c r="P14" s="3"/>
      <c r="Q14" s="69"/>
      <c r="R14" s="84"/>
      <c r="S14" s="3"/>
    </row>
    <row r="15" spans="1:19" ht="20.25" customHeight="1" thickBot="1" thickTop="1">
      <c r="A15" s="63">
        <v>13</v>
      </c>
      <c r="B15" s="79"/>
      <c r="C15" s="65"/>
      <c r="D15" s="66">
        <v>17</v>
      </c>
      <c r="E15" s="67">
        <f t="shared" si="0"/>
        <v>0</v>
      </c>
      <c r="F15" s="68"/>
      <c r="G15" s="55"/>
      <c r="H15" s="3"/>
      <c r="I15" s="69"/>
      <c r="J15" s="80"/>
      <c r="K15" s="81">
        <v>1</v>
      </c>
      <c r="L15" s="88" t="str">
        <f>IF(Tour2=1,IF(I16&gt;I17,H16,H17),"")</f>
        <v>POTRON CLEMENCE</v>
      </c>
      <c r="M15" s="89">
        <v>6</v>
      </c>
      <c r="N15" s="3"/>
      <c r="O15" s="58"/>
      <c r="P15" s="3"/>
      <c r="Q15" s="69"/>
      <c r="R15" s="84"/>
      <c r="S15" s="3"/>
    </row>
    <row r="16" spans="1:19" ht="20.25" customHeight="1" thickBot="1" thickTop="1">
      <c r="A16" s="63">
        <v>14</v>
      </c>
      <c r="B16" s="79"/>
      <c r="C16" s="65"/>
      <c r="D16" s="66">
        <v>16</v>
      </c>
      <c r="E16" s="72">
        <f t="shared" si="0"/>
        <v>0</v>
      </c>
      <c r="F16" s="73"/>
      <c r="G16" s="74">
        <v>16</v>
      </c>
      <c r="H16" s="67">
        <f>IF(Tour1=1,IF(F15&gt;F16,E15,E16),"")</f>
        <v>0</v>
      </c>
      <c r="I16" s="68"/>
      <c r="J16" s="82"/>
      <c r="K16" s="58"/>
      <c r="L16" s="77" t="s">
        <v>178</v>
      </c>
      <c r="M16" s="69"/>
      <c r="N16" s="3"/>
      <c r="O16" s="58"/>
      <c r="P16" s="3"/>
      <c r="Q16" s="69"/>
      <c r="R16" s="84"/>
      <c r="S16" s="3"/>
    </row>
    <row r="17" spans="1:19" ht="20.25" customHeight="1" thickBot="1" thickTop="1">
      <c r="A17" s="63">
        <v>15</v>
      </c>
      <c r="B17" s="79"/>
      <c r="C17" s="65"/>
      <c r="D17" s="66">
        <v>32</v>
      </c>
      <c r="E17" s="67">
        <f t="shared" si="0"/>
        <v>0</v>
      </c>
      <c r="F17" s="68"/>
      <c r="G17" s="75">
        <v>1</v>
      </c>
      <c r="H17" s="72" t="str">
        <f>IF(Tour1=1,IF(F17&gt;F18,E17,E18),"")</f>
        <v>POTRON CLEMENCE</v>
      </c>
      <c r="I17" s="73"/>
      <c r="J17" s="3"/>
      <c r="K17" s="58"/>
      <c r="L17" s="3"/>
      <c r="M17" s="69"/>
      <c r="N17" s="3"/>
      <c r="O17" s="58"/>
      <c r="P17" s="90" t="s">
        <v>172</v>
      </c>
      <c r="Q17" s="69"/>
      <c r="R17" s="84"/>
      <c r="S17" s="3"/>
    </row>
    <row r="18" spans="1:19" ht="20.25" customHeight="1" thickBot="1" thickTop="1">
      <c r="A18" s="63">
        <v>16</v>
      </c>
      <c r="B18" s="79"/>
      <c r="C18" s="65"/>
      <c r="D18" s="66">
        <v>1</v>
      </c>
      <c r="E18" s="72" t="str">
        <f t="shared" si="0"/>
        <v>POTRON CLEMENCE</v>
      </c>
      <c r="F18" s="73"/>
      <c r="G18" s="55"/>
      <c r="H18" s="91" t="s">
        <v>170</v>
      </c>
      <c r="I18" s="92"/>
      <c r="J18" s="93"/>
      <c r="K18" s="94"/>
      <c r="L18" s="93"/>
      <c r="M18" s="92"/>
      <c r="N18" s="93"/>
      <c r="O18" s="95"/>
      <c r="P18" s="67" t="str">
        <f>IF(Tour4=1,IF(Q10&gt;Q11,P10,P11),"")</f>
        <v>POTRON CLEMENCE</v>
      </c>
      <c r="Q18" s="68">
        <v>6</v>
      </c>
      <c r="R18" s="96">
        <v>1</v>
      </c>
      <c r="S18" s="97"/>
    </row>
    <row r="19" spans="1:19" ht="20.25" customHeight="1" thickBot="1" thickTop="1">
      <c r="A19" s="63">
        <v>17</v>
      </c>
      <c r="B19" s="79"/>
      <c r="C19" s="65"/>
      <c r="D19" s="66">
        <v>2</v>
      </c>
      <c r="E19" s="67" t="str">
        <f t="shared" si="0"/>
        <v>LEFFRAY MARINE</v>
      </c>
      <c r="F19" s="68"/>
      <c r="G19" s="55"/>
      <c r="H19" s="98"/>
      <c r="I19" s="99"/>
      <c r="J19" s="98"/>
      <c r="K19" s="100"/>
      <c r="L19" s="98"/>
      <c r="M19" s="99"/>
      <c r="N19" s="98"/>
      <c r="O19" s="101"/>
      <c r="P19" s="72" t="str">
        <f>IF(Tour4=1,IF(Q27&gt;Q26,P27,P26),"")</f>
        <v>LEFFRAY MARINE</v>
      </c>
      <c r="Q19" s="73">
        <v>2</v>
      </c>
      <c r="R19" s="102">
        <v>2</v>
      </c>
      <c r="S19" s="97"/>
    </row>
    <row r="20" spans="1:19" ht="20.25" customHeight="1" thickBot="1" thickTop="1">
      <c r="A20" s="63">
        <v>18</v>
      </c>
      <c r="B20" s="79"/>
      <c r="C20" s="65"/>
      <c r="D20" s="66">
        <v>31</v>
      </c>
      <c r="E20" s="72">
        <f t="shared" si="0"/>
        <v>0</v>
      </c>
      <c r="F20" s="73"/>
      <c r="G20" s="74">
        <v>2</v>
      </c>
      <c r="H20" s="67" t="str">
        <f>IF(Tour1=1,IF(F20&gt;F19,E20,E19),"")</f>
        <v>LEFFRAY MARINE</v>
      </c>
      <c r="I20" s="68"/>
      <c r="J20" s="3"/>
      <c r="K20" s="58"/>
      <c r="L20" s="3"/>
      <c r="M20" s="69"/>
      <c r="N20" s="3"/>
      <c r="O20" s="58"/>
      <c r="P20" s="77" t="s">
        <v>179</v>
      </c>
      <c r="Q20" s="69"/>
      <c r="R20" s="84"/>
      <c r="S20" s="3"/>
    </row>
    <row r="21" spans="1:19" ht="20.25" customHeight="1" thickBot="1" thickTop="1">
      <c r="A21" s="63">
        <v>19</v>
      </c>
      <c r="B21" s="79"/>
      <c r="C21" s="65"/>
      <c r="D21" s="66">
        <v>15</v>
      </c>
      <c r="E21" s="67">
        <f t="shared" si="0"/>
        <v>0</v>
      </c>
      <c r="F21" s="68"/>
      <c r="G21" s="75">
        <v>15</v>
      </c>
      <c r="H21" s="72">
        <f>IF(Tour1=1,IF(F22&gt;F21,E22,E21),"")</f>
        <v>0</v>
      </c>
      <c r="I21" s="73"/>
      <c r="J21" s="76"/>
      <c r="K21" s="58"/>
      <c r="L21" s="3"/>
      <c r="M21" s="69"/>
      <c r="N21" s="3"/>
      <c r="O21" s="58"/>
      <c r="P21" s="90" t="s">
        <v>173</v>
      </c>
      <c r="Q21" s="69"/>
      <c r="R21" s="84"/>
      <c r="S21" s="3"/>
    </row>
    <row r="22" spans="1:19" ht="20.25" customHeight="1" thickBot="1" thickTop="1">
      <c r="A22" s="63">
        <v>20</v>
      </c>
      <c r="B22" s="79"/>
      <c r="C22" s="65"/>
      <c r="D22" s="66">
        <v>18</v>
      </c>
      <c r="E22" s="72">
        <f t="shared" si="0"/>
        <v>0</v>
      </c>
      <c r="F22" s="73"/>
      <c r="G22" s="55"/>
      <c r="H22" s="77" t="s">
        <v>170</v>
      </c>
      <c r="I22" s="69"/>
      <c r="J22" s="3"/>
      <c r="K22" s="78">
        <v>2</v>
      </c>
      <c r="L22" s="86" t="str">
        <f>IF(Tour2=1,IF(I21&gt;I20,H21,H20),"")</f>
        <v>LEFFRAY MARINE</v>
      </c>
      <c r="M22" s="87">
        <v>6</v>
      </c>
      <c r="N22" s="3"/>
      <c r="O22" s="58"/>
      <c r="P22" s="67" t="str">
        <f>IF(Tour4=1,IF(Q10&gt;Q11,P11,P10),"")</f>
        <v>BREANT GWENAELLE</v>
      </c>
      <c r="Q22" s="68">
        <v>7</v>
      </c>
      <c r="R22" s="84"/>
      <c r="S22" s="3"/>
    </row>
    <row r="23" spans="1:19" ht="20.25" customHeight="1" thickBot="1" thickTop="1">
      <c r="A23" s="63">
        <v>21</v>
      </c>
      <c r="B23" s="85"/>
      <c r="C23" s="65"/>
      <c r="D23" s="66">
        <v>7</v>
      </c>
      <c r="E23" s="67">
        <f t="shared" si="0"/>
        <v>0</v>
      </c>
      <c r="F23" s="68"/>
      <c r="G23" s="55"/>
      <c r="H23" s="3"/>
      <c r="I23" s="69"/>
      <c r="J23" s="80"/>
      <c r="K23" s="81">
        <v>7</v>
      </c>
      <c r="L23" s="88">
        <f>IF(Tour2=1,IF(I25&gt;I24,H25,H24),"")</f>
        <v>0</v>
      </c>
      <c r="M23" s="89">
        <v>0</v>
      </c>
      <c r="N23" s="76"/>
      <c r="O23" s="58"/>
      <c r="P23" s="72" t="str">
        <f>IF(Tour4=1,IF(Q26&lt;Q27,P26,P27),"")</f>
        <v>MERCIER OCEANE</v>
      </c>
      <c r="Q23" s="73">
        <v>1</v>
      </c>
      <c r="R23" s="84"/>
      <c r="S23" s="3"/>
    </row>
    <row r="24" spans="1:19" ht="20.25" customHeight="1" thickBot="1" thickTop="1">
      <c r="A24" s="63">
        <v>22</v>
      </c>
      <c r="B24" s="79"/>
      <c r="C24" s="65"/>
      <c r="D24" s="66">
        <v>26</v>
      </c>
      <c r="E24" s="72">
        <f t="shared" si="0"/>
        <v>0</v>
      </c>
      <c r="F24" s="73"/>
      <c r="G24" s="74">
        <v>7</v>
      </c>
      <c r="H24" s="67">
        <f>IF(Tour1=1,IF(F24&gt;F23,E24,E23),"")</f>
        <v>0</v>
      </c>
      <c r="I24" s="68"/>
      <c r="J24" s="82"/>
      <c r="K24" s="58"/>
      <c r="L24" s="77" t="s">
        <v>179</v>
      </c>
      <c r="M24" s="69"/>
      <c r="N24" s="80"/>
      <c r="O24" s="58"/>
      <c r="P24" s="77" t="s">
        <v>178</v>
      </c>
      <c r="Q24" s="103"/>
      <c r="R24" s="84"/>
      <c r="S24" s="3"/>
    </row>
    <row r="25" spans="1:19" ht="20.25" customHeight="1" thickBot="1" thickTop="1">
      <c r="A25" s="63">
        <v>23</v>
      </c>
      <c r="B25" s="79"/>
      <c r="C25" s="65"/>
      <c r="D25" s="66">
        <v>10</v>
      </c>
      <c r="E25" s="67">
        <f t="shared" si="0"/>
        <v>0</v>
      </c>
      <c r="F25" s="68"/>
      <c r="G25" s="75">
        <v>10</v>
      </c>
      <c r="H25" s="72">
        <f>IF(Tour1=1,IF(F26&gt;F25,E26,E25),"")</f>
        <v>0</v>
      </c>
      <c r="I25" s="73"/>
      <c r="J25" s="3"/>
      <c r="K25" s="58"/>
      <c r="L25" s="3"/>
      <c r="M25" s="69"/>
      <c r="N25" s="80"/>
      <c r="O25" s="58"/>
      <c r="P25" s="104"/>
      <c r="Q25" s="69"/>
      <c r="R25" s="84"/>
      <c r="S25" s="3"/>
    </row>
    <row r="26" spans="1:19" ht="20.25" customHeight="1" thickBot="1" thickTop="1">
      <c r="A26" s="63">
        <v>24</v>
      </c>
      <c r="B26" s="85"/>
      <c r="C26" s="65"/>
      <c r="D26" s="66">
        <v>23</v>
      </c>
      <c r="E26" s="72">
        <f t="shared" si="0"/>
        <v>0</v>
      </c>
      <c r="F26" s="73"/>
      <c r="G26" s="55"/>
      <c r="H26" s="77" t="s">
        <v>170</v>
      </c>
      <c r="I26" s="69"/>
      <c r="J26" s="3"/>
      <c r="K26" s="58"/>
      <c r="L26" s="3"/>
      <c r="M26" s="69"/>
      <c r="N26" s="3"/>
      <c r="O26" s="78">
        <v>2</v>
      </c>
      <c r="P26" s="67" t="str">
        <f>IF(Tour3=1,IF(M23&gt;M22,L23,L22),"")</f>
        <v>LEFFRAY MARINE</v>
      </c>
      <c r="Q26" s="68">
        <v>6</v>
      </c>
      <c r="R26" s="105"/>
      <c r="S26" s="3"/>
    </row>
    <row r="27" spans="1:19" ht="20.25" customHeight="1" thickBot="1" thickTop="1">
      <c r="A27" s="63">
        <v>25</v>
      </c>
      <c r="B27" s="79"/>
      <c r="C27" s="65"/>
      <c r="D27" s="66">
        <v>3</v>
      </c>
      <c r="E27" s="67" t="str">
        <f t="shared" si="0"/>
        <v>DUBOIS CLARISSE</v>
      </c>
      <c r="F27" s="68"/>
      <c r="G27" s="55"/>
      <c r="H27" s="3"/>
      <c r="I27" s="69"/>
      <c r="J27" s="3"/>
      <c r="K27" s="58"/>
      <c r="L27" s="3"/>
      <c r="M27" s="69"/>
      <c r="N27" s="80"/>
      <c r="O27" s="81">
        <v>3</v>
      </c>
      <c r="P27" s="72" t="str">
        <f>IF(Tour3=1,IF(M31&gt;M30,L31,L30),"")</f>
        <v>MERCIER OCEANE</v>
      </c>
      <c r="Q27" s="73">
        <v>2</v>
      </c>
      <c r="R27" s="58"/>
      <c r="S27" s="3"/>
    </row>
    <row r="28" spans="1:19" ht="20.25" customHeight="1" thickBot="1" thickTop="1">
      <c r="A28" s="63">
        <v>26</v>
      </c>
      <c r="B28" s="79"/>
      <c r="C28" s="65"/>
      <c r="D28" s="66">
        <v>30</v>
      </c>
      <c r="E28" s="72">
        <f t="shared" si="0"/>
        <v>0</v>
      </c>
      <c r="F28" s="73"/>
      <c r="G28" s="74">
        <v>3</v>
      </c>
      <c r="H28" s="67" t="str">
        <f>IF(Tour1=1,IF(F28&gt;F27,E28,E27),"")</f>
        <v>DUBOIS CLARISSE</v>
      </c>
      <c r="I28" s="68"/>
      <c r="J28" s="3"/>
      <c r="K28" s="58"/>
      <c r="L28" s="3"/>
      <c r="M28" s="69"/>
      <c r="N28" s="80"/>
      <c r="O28" s="58"/>
      <c r="P28" s="77" t="s">
        <v>179</v>
      </c>
      <c r="Q28" s="69"/>
      <c r="R28" s="58"/>
      <c r="S28" s="3"/>
    </row>
    <row r="29" spans="1:19" ht="20.25" customHeight="1" thickBot="1" thickTop="1">
      <c r="A29" s="63">
        <v>27</v>
      </c>
      <c r="B29" s="85"/>
      <c r="C29" s="65"/>
      <c r="D29" s="66">
        <v>14</v>
      </c>
      <c r="E29" s="67">
        <f t="shared" si="0"/>
        <v>0</v>
      </c>
      <c r="F29" s="68"/>
      <c r="G29" s="75">
        <v>14</v>
      </c>
      <c r="H29" s="72">
        <f>IF(Tour1=1,IF(F30&gt;F29,E30,E29),"")</f>
        <v>0</v>
      </c>
      <c r="I29" s="73"/>
      <c r="J29" s="76"/>
      <c r="K29" s="58"/>
      <c r="L29" s="3"/>
      <c r="M29" s="69"/>
      <c r="N29" s="80"/>
      <c r="O29" s="58"/>
      <c r="P29" s="3"/>
      <c r="Q29" s="69"/>
      <c r="R29" s="58"/>
      <c r="S29" s="3"/>
    </row>
    <row r="30" spans="1:19" ht="20.25" customHeight="1" thickBot="1" thickTop="1">
      <c r="A30" s="63">
        <v>28</v>
      </c>
      <c r="B30" s="85"/>
      <c r="C30" s="65"/>
      <c r="D30" s="66">
        <v>19</v>
      </c>
      <c r="E30" s="72">
        <f t="shared" si="0"/>
        <v>0</v>
      </c>
      <c r="F30" s="73"/>
      <c r="G30" s="55"/>
      <c r="H30" s="77" t="s">
        <v>170</v>
      </c>
      <c r="I30" s="69"/>
      <c r="J30" s="3"/>
      <c r="K30" s="78">
        <v>3</v>
      </c>
      <c r="L30" s="86" t="str">
        <f>IF(Tour2=1,IF(I29&gt;I28,H29,H28),"")</f>
        <v>DUBOIS CLARISSE</v>
      </c>
      <c r="M30" s="87">
        <v>4</v>
      </c>
      <c r="N30" s="82"/>
      <c r="O30" s="58"/>
      <c r="P30" s="3"/>
      <c r="Q30" s="69"/>
      <c r="R30" s="58"/>
      <c r="S30" s="3"/>
    </row>
    <row r="31" spans="1:19" ht="20.25" customHeight="1" thickBot="1" thickTop="1">
      <c r="A31" s="63">
        <v>29</v>
      </c>
      <c r="B31" s="85"/>
      <c r="C31" s="65"/>
      <c r="D31" s="66">
        <v>6</v>
      </c>
      <c r="E31" s="67" t="str">
        <f t="shared" si="0"/>
        <v>MERCIER OCEANE</v>
      </c>
      <c r="F31" s="68"/>
      <c r="G31" s="55"/>
      <c r="H31" s="3"/>
      <c r="I31" s="69"/>
      <c r="J31" s="80"/>
      <c r="K31" s="81">
        <v>6</v>
      </c>
      <c r="L31" s="88" t="str">
        <f>IF(Tour2=1,IF(I33&gt;I32,H33,H32),"")</f>
        <v>MERCIER OCEANE</v>
      </c>
      <c r="M31" s="89">
        <v>6</v>
      </c>
      <c r="N31" s="3"/>
      <c r="O31" s="58"/>
      <c r="P31" s="3"/>
      <c r="Q31" s="69"/>
      <c r="R31" s="58"/>
      <c r="S31" s="3"/>
    </row>
    <row r="32" spans="1:19" ht="20.25" customHeight="1" thickBot="1" thickTop="1">
      <c r="A32" s="63">
        <v>30</v>
      </c>
      <c r="B32" s="85"/>
      <c r="C32" s="65"/>
      <c r="D32" s="66">
        <v>27</v>
      </c>
      <c r="E32" s="72">
        <f t="shared" si="0"/>
        <v>0</v>
      </c>
      <c r="F32" s="73"/>
      <c r="G32" s="74">
        <v>6</v>
      </c>
      <c r="H32" s="67" t="str">
        <f>IF(Tour1=1,IF(F32&gt;F31,E32,E31),"")</f>
        <v>MERCIER OCEANE</v>
      </c>
      <c r="I32" s="68"/>
      <c r="J32" s="82"/>
      <c r="K32" s="58"/>
      <c r="L32" s="77" t="s">
        <v>180</v>
      </c>
      <c r="M32" s="69"/>
      <c r="N32" s="3"/>
      <c r="O32" s="58"/>
      <c r="P32" s="3"/>
      <c r="Q32" s="69"/>
      <c r="R32" s="58"/>
      <c r="S32" s="3"/>
    </row>
    <row r="33" spans="1:19" ht="20.25" customHeight="1" thickBot="1" thickTop="1">
      <c r="A33" s="63">
        <v>31</v>
      </c>
      <c r="B33" s="85"/>
      <c r="C33" s="65"/>
      <c r="D33" s="66">
        <v>11</v>
      </c>
      <c r="E33" s="67">
        <f t="shared" si="0"/>
        <v>0</v>
      </c>
      <c r="F33" s="68"/>
      <c r="G33" s="75">
        <v>11</v>
      </c>
      <c r="H33" s="72">
        <f>IF(Tour1=1,IF(F34&gt;F33,E34,E33),"")</f>
        <v>0</v>
      </c>
      <c r="I33" s="73"/>
      <c r="J33" s="3"/>
      <c r="K33" s="58"/>
      <c r="L33" s="3"/>
      <c r="M33" s="69"/>
      <c r="N33" s="3"/>
      <c r="O33" s="58"/>
      <c r="P33" s="3"/>
      <c r="Q33" s="69"/>
      <c r="R33" s="58"/>
      <c r="S33" s="3"/>
    </row>
    <row r="34" spans="1:19" ht="20.25" customHeight="1" thickBot="1">
      <c r="A34" s="63">
        <v>32</v>
      </c>
      <c r="B34" s="85"/>
      <c r="C34" s="65"/>
      <c r="D34" s="66">
        <v>22</v>
      </c>
      <c r="E34" s="72">
        <f t="shared" si="0"/>
        <v>0</v>
      </c>
      <c r="F34" s="73"/>
      <c r="G34" s="106"/>
      <c r="H34" s="107" t="s">
        <v>170</v>
      </c>
      <c r="I34" s="108"/>
      <c r="J34" s="3"/>
      <c r="K34" s="58"/>
      <c r="L34" s="3"/>
      <c r="M34" s="69"/>
      <c r="N34" s="3"/>
      <c r="O34" s="58"/>
      <c r="P34" s="3"/>
      <c r="Q34" s="69"/>
      <c r="R34" s="58"/>
      <c r="S34" s="3"/>
    </row>
    <row r="35" spans="1:19" ht="13.5" thickTop="1">
      <c r="A35" s="38"/>
      <c r="C35" s="38"/>
      <c r="D35" s="109"/>
      <c r="E35" s="107"/>
      <c r="F35" s="62"/>
      <c r="G35" s="55"/>
      <c r="H35" s="107"/>
      <c r="I35" s="62"/>
      <c r="J35" s="3"/>
      <c r="K35" s="58"/>
      <c r="M35" s="62"/>
      <c r="O35" s="110"/>
      <c r="Q35" s="62"/>
      <c r="R35" s="58"/>
      <c r="S35" s="3"/>
    </row>
    <row r="36" spans="1:19" ht="12.75">
      <c r="A36" s="63"/>
      <c r="B36" s="63"/>
      <c r="C36" s="63"/>
      <c r="D36" s="111"/>
      <c r="E36" s="112" t="s">
        <v>174</v>
      </c>
      <c r="F36" s="113"/>
      <c r="G36" s="114"/>
      <c r="H36" s="112" t="s">
        <v>98</v>
      </c>
      <c r="I36" s="113"/>
      <c r="J36" s="60"/>
      <c r="K36" s="114"/>
      <c r="L36" s="112" t="s">
        <v>99</v>
      </c>
      <c r="M36" s="113"/>
      <c r="N36" s="63"/>
      <c r="O36" s="111"/>
      <c r="P36" s="63" t="s">
        <v>175</v>
      </c>
      <c r="Q36" s="113"/>
      <c r="R36" s="114"/>
      <c r="S36" s="60"/>
    </row>
  </sheetData>
  <sheetProtection/>
  <mergeCells count="4">
    <mergeCell ref="J1:L1"/>
    <mergeCell ref="P3:Q3"/>
    <mergeCell ref="P4:Q4"/>
    <mergeCell ref="P5:Q5"/>
  </mergeCells>
  <printOptions/>
  <pageMargins left="0.5905511811023623" right="0.5905511811023623" top="0.5905511811023623" bottom="0.7874015748031497" header="0.5118110236220472" footer="0.5118110236220472"/>
  <pageSetup fitToHeight="1" fitToWidth="1" horizontalDpi="600" verticalDpi="600" orientation="landscape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PageLayoutView="0" workbookViewId="0" topLeftCell="A13">
      <selection activeCell="Q24" sqref="Q24"/>
    </sheetView>
  </sheetViews>
  <sheetFormatPr defaultColWidth="11.421875" defaultRowHeight="12.75"/>
  <cols>
    <col min="1" max="1" width="3.00390625" style="0" bestFit="1" customWidth="1"/>
    <col min="2" max="2" width="26.421875" style="0" customWidth="1"/>
    <col min="3" max="3" width="6.28125" style="0" bestFit="1" customWidth="1"/>
    <col min="4" max="4" width="4.140625" style="0" customWidth="1"/>
    <col min="5" max="5" width="23.421875" style="0" hidden="1" customWidth="1"/>
    <col min="6" max="6" width="5.57421875" style="0" hidden="1" customWidth="1"/>
    <col min="7" max="7" width="3.00390625" style="0" hidden="1" customWidth="1"/>
    <col min="8" max="8" width="23.421875" style="0" hidden="1" customWidth="1"/>
    <col min="9" max="9" width="5.57421875" style="0" hidden="1" customWidth="1"/>
    <col min="10" max="10" width="2.421875" style="0" hidden="1" customWidth="1"/>
    <col min="11" max="11" width="2.00390625" style="0" hidden="1" customWidth="1"/>
    <col min="12" max="12" width="23.421875" style="0" bestFit="1" customWidth="1"/>
    <col min="13" max="13" width="5.57421875" style="0" bestFit="1" customWidth="1"/>
    <col min="14" max="14" width="2.57421875" style="0" customWidth="1"/>
    <col min="15" max="15" width="2.00390625" style="0" bestFit="1" customWidth="1"/>
    <col min="16" max="16" width="23.421875" style="0" bestFit="1" customWidth="1"/>
    <col min="17" max="17" width="5.57421875" style="0" bestFit="1" customWidth="1"/>
    <col min="18" max="18" width="2.00390625" style="0" bestFit="1" customWidth="1"/>
  </cols>
  <sheetData>
    <row r="1" spans="1:19" ht="26.25" customHeight="1" thickBot="1" thickTop="1">
      <c r="A1" s="3"/>
      <c r="B1" s="3"/>
      <c r="C1" s="1"/>
      <c r="D1" s="52"/>
      <c r="E1" s="53"/>
      <c r="F1" s="54" t="s">
        <v>161</v>
      </c>
      <c r="G1" s="55"/>
      <c r="H1" s="56" t="s">
        <v>162</v>
      </c>
      <c r="I1" s="57" t="s">
        <v>163</v>
      </c>
      <c r="J1" s="168" t="s">
        <v>196</v>
      </c>
      <c r="K1" s="169"/>
      <c r="L1" s="170"/>
      <c r="M1" s="54" t="s">
        <v>164</v>
      </c>
      <c r="N1" s="3"/>
      <c r="O1" s="58"/>
      <c r="P1" s="3" t="s">
        <v>165</v>
      </c>
      <c r="Q1" s="59">
        <v>0</v>
      </c>
      <c r="R1" s="58"/>
      <c r="S1" s="3"/>
    </row>
    <row r="2" spans="1:19" ht="14.25" thickBot="1" thickTop="1">
      <c r="A2" s="60" t="s">
        <v>166</v>
      </c>
      <c r="B2" s="60" t="s">
        <v>108</v>
      </c>
      <c r="C2" s="60" t="s">
        <v>167</v>
      </c>
      <c r="D2" s="52"/>
      <c r="E2" s="3" t="s">
        <v>168</v>
      </c>
      <c r="F2" s="59">
        <v>1</v>
      </c>
      <c r="G2" s="55"/>
      <c r="H2" s="3" t="s">
        <v>168</v>
      </c>
      <c r="I2" s="59">
        <v>1</v>
      </c>
      <c r="J2" s="1"/>
      <c r="K2" s="52"/>
      <c r="L2" s="3" t="s">
        <v>168</v>
      </c>
      <c r="M2" s="59">
        <v>1</v>
      </c>
      <c r="N2" s="1"/>
      <c r="O2" s="52"/>
      <c r="P2" s="61" t="s">
        <v>169</v>
      </c>
      <c r="Q2" s="62"/>
      <c r="R2" s="58"/>
      <c r="S2" s="3"/>
    </row>
    <row r="3" spans="1:19" ht="20.25" customHeight="1" thickBot="1" thickTop="1">
      <c r="A3" s="63">
        <v>1</v>
      </c>
      <c r="B3" s="39" t="s">
        <v>80</v>
      </c>
      <c r="C3" s="39"/>
      <c r="D3" s="66">
        <v>21</v>
      </c>
      <c r="E3" s="67">
        <f>VLOOKUP(D3,matrice,2,)</f>
        <v>0</v>
      </c>
      <c r="F3" s="68"/>
      <c r="G3" s="55"/>
      <c r="H3" s="3"/>
      <c r="I3" s="69"/>
      <c r="J3" s="3"/>
      <c r="K3" s="58"/>
      <c r="L3" s="3"/>
      <c r="M3" s="3"/>
      <c r="N3" s="70"/>
      <c r="O3" s="71">
        <v>1</v>
      </c>
      <c r="P3" s="171">
        <f>IF(Podium=1,IF(Q18&gt;Q19,P18,P19),"")</f>
      </c>
      <c r="Q3" s="171">
        <f>IF(Podium=1,IF(R18&gt;R19,Q18,Q19),"")</f>
      </c>
      <c r="R3" s="58"/>
      <c r="S3" s="3"/>
    </row>
    <row r="4" spans="1:19" ht="20.25" customHeight="1" thickBot="1" thickTop="1">
      <c r="A4" s="63">
        <v>2</v>
      </c>
      <c r="B4" s="39" t="s">
        <v>82</v>
      </c>
      <c r="C4" s="39"/>
      <c r="D4" s="66">
        <v>12</v>
      </c>
      <c r="E4" s="72">
        <f aca="true" t="shared" si="0" ref="E4:E34">VLOOKUP(D4,matrice,2)</f>
        <v>0</v>
      </c>
      <c r="F4" s="73"/>
      <c r="G4" s="74">
        <v>12</v>
      </c>
      <c r="H4" s="67">
        <f>IF(Tour1=1,IF(F3&gt;F4,E3,E4),"")</f>
        <v>0</v>
      </c>
      <c r="I4" s="68"/>
      <c r="J4" s="3"/>
      <c r="K4" s="58"/>
      <c r="L4" s="3"/>
      <c r="M4" s="54"/>
      <c r="N4" s="70"/>
      <c r="O4" s="71">
        <v>2</v>
      </c>
      <c r="P4" s="171">
        <f>IF(Podium=1,IF(Q18&lt;Q19,P18,P19),"")</f>
      </c>
      <c r="Q4" s="171">
        <f>IF(Podium=1,IF(R18&lt;R19,Q18,Q19),"")</f>
      </c>
      <c r="R4" s="58"/>
      <c r="S4" s="3"/>
    </row>
    <row r="5" spans="1:19" ht="20.25" customHeight="1" thickBot="1" thickTop="1">
      <c r="A5" s="63">
        <v>3</v>
      </c>
      <c r="B5" s="39" t="s">
        <v>86</v>
      </c>
      <c r="C5" s="39"/>
      <c r="D5" s="66">
        <v>28</v>
      </c>
      <c r="E5" s="67">
        <f t="shared" si="0"/>
        <v>0</v>
      </c>
      <c r="F5" s="68"/>
      <c r="G5" s="75">
        <v>5</v>
      </c>
      <c r="H5" s="72" t="str">
        <f>IF(Tour1=1,IF(F5&gt;F6,E5,E6),"")</f>
        <v>POINSIGNON TRISTAN</v>
      </c>
      <c r="I5" s="73"/>
      <c r="J5" s="76"/>
      <c r="K5" s="58"/>
      <c r="L5" s="3"/>
      <c r="M5" s="69"/>
      <c r="N5" s="3"/>
      <c r="O5" s="71">
        <v>3</v>
      </c>
      <c r="P5" s="171">
        <f>IF(Podium=1,IF(Q22&gt;Q23,P22,P23),"")</f>
      </c>
      <c r="Q5" s="171">
        <f>IF(Podium=1,IF(R22&gt;R23,Q22,Q23),"")</f>
      </c>
      <c r="R5" s="58"/>
      <c r="S5" s="3"/>
    </row>
    <row r="6" spans="1:19" ht="20.25" customHeight="1" thickBot="1" thickTop="1">
      <c r="A6" s="63">
        <v>4</v>
      </c>
      <c r="B6" s="39" t="s">
        <v>83</v>
      </c>
      <c r="C6" s="39"/>
      <c r="D6" s="66">
        <v>5</v>
      </c>
      <c r="E6" s="72" t="str">
        <f t="shared" si="0"/>
        <v>POINSIGNON TRISTAN</v>
      </c>
      <c r="F6" s="73"/>
      <c r="G6" s="55"/>
      <c r="H6" s="77" t="s">
        <v>170</v>
      </c>
      <c r="I6" s="69"/>
      <c r="J6" s="3"/>
      <c r="K6" s="78">
        <v>5</v>
      </c>
      <c r="L6" s="67" t="str">
        <f>IF(Tour2=1,IF(I4&gt;I5,H4,H5),"")</f>
        <v>POINSIGNON TRISTAN</v>
      </c>
      <c r="M6" s="68">
        <v>6</v>
      </c>
      <c r="N6" s="3"/>
      <c r="O6" s="58"/>
      <c r="P6" s="3"/>
      <c r="Q6" s="69" t="s">
        <v>171</v>
      </c>
      <c r="R6" s="58"/>
      <c r="S6" s="3"/>
    </row>
    <row r="7" spans="1:19" ht="20.25" customHeight="1" thickBot="1" thickTop="1">
      <c r="A7" s="63">
        <v>5</v>
      </c>
      <c r="B7" s="39" t="s">
        <v>85</v>
      </c>
      <c r="C7" s="39"/>
      <c r="D7" s="66">
        <v>20</v>
      </c>
      <c r="E7" s="67">
        <f t="shared" si="0"/>
        <v>0</v>
      </c>
      <c r="F7" s="68"/>
      <c r="G7" s="55"/>
      <c r="H7" s="3"/>
      <c r="I7" s="69"/>
      <c r="J7" s="80"/>
      <c r="K7" s="81">
        <v>4</v>
      </c>
      <c r="L7" s="72" t="str">
        <f>IF(Tour2=1,IF(I8&gt;I9,H8,H9),"")</f>
        <v>GOUSSARD TIMOTHE</v>
      </c>
      <c r="M7" s="73">
        <v>4</v>
      </c>
      <c r="N7" s="76"/>
      <c r="O7" s="58"/>
      <c r="P7" s="3" t="s">
        <v>168</v>
      </c>
      <c r="Q7" s="59">
        <v>1</v>
      </c>
      <c r="R7" s="58"/>
      <c r="S7" s="3"/>
    </row>
    <row r="8" spans="1:19" ht="20.25" customHeight="1" thickBot="1" thickTop="1">
      <c r="A8" s="63">
        <v>6</v>
      </c>
      <c r="B8" s="39" t="s">
        <v>84</v>
      </c>
      <c r="C8" s="39"/>
      <c r="D8" s="66">
        <v>13</v>
      </c>
      <c r="E8" s="72">
        <f t="shared" si="0"/>
        <v>0</v>
      </c>
      <c r="F8" s="73"/>
      <c r="G8" s="74">
        <v>13</v>
      </c>
      <c r="H8" s="67">
        <f>IF(Tour1=1,IF(F7&gt;F8,E7,E8),"")</f>
        <v>0</v>
      </c>
      <c r="I8" s="68"/>
      <c r="J8" s="82"/>
      <c r="K8" s="58"/>
      <c r="L8" s="77" t="s">
        <v>177</v>
      </c>
      <c r="M8" s="69"/>
      <c r="N8" s="80"/>
      <c r="O8" s="58"/>
      <c r="Q8" s="62"/>
      <c r="R8" s="58"/>
      <c r="S8" s="3"/>
    </row>
    <row r="9" spans="1:19" ht="20.25" customHeight="1" thickBot="1" thickTop="1">
      <c r="A9" s="63">
        <v>7</v>
      </c>
      <c r="B9" s="79"/>
      <c r="C9" s="65"/>
      <c r="D9" s="66">
        <v>29</v>
      </c>
      <c r="E9" s="67">
        <f t="shared" si="0"/>
        <v>0</v>
      </c>
      <c r="F9" s="68"/>
      <c r="G9" s="75">
        <v>4</v>
      </c>
      <c r="H9" s="72" t="str">
        <f>IF(Tour1=1,IF(F9&gt;F10,E9,E10),"")</f>
        <v>GOUSSARD TIMOTHE</v>
      </c>
      <c r="I9" s="73"/>
      <c r="J9" s="3"/>
      <c r="K9" s="58"/>
      <c r="L9" s="3"/>
      <c r="M9" s="69"/>
      <c r="N9" s="80"/>
      <c r="O9" s="58"/>
      <c r="Q9" s="62"/>
      <c r="R9" s="58"/>
      <c r="S9" s="3"/>
    </row>
    <row r="10" spans="1:19" ht="20.25" customHeight="1" thickBot="1" thickTop="1">
      <c r="A10" s="63">
        <v>8</v>
      </c>
      <c r="B10" s="79"/>
      <c r="C10" s="65"/>
      <c r="D10" s="66">
        <v>4</v>
      </c>
      <c r="E10" s="72" t="str">
        <f t="shared" si="0"/>
        <v>GOUSSARD TIMOTHE</v>
      </c>
      <c r="F10" s="73"/>
      <c r="G10" s="55"/>
      <c r="H10" s="77" t="s">
        <v>170</v>
      </c>
      <c r="I10" s="69"/>
      <c r="J10" s="3"/>
      <c r="K10" s="58"/>
      <c r="L10" s="3"/>
      <c r="M10" s="69"/>
      <c r="N10" s="3"/>
      <c r="O10" s="78">
        <v>4</v>
      </c>
      <c r="P10" s="67" t="str">
        <f>IF(Tour3=1,IF(M6&gt;M7,L6,L7),"")</f>
        <v>POINSIGNON TRISTAN</v>
      </c>
      <c r="Q10" s="68">
        <v>0</v>
      </c>
      <c r="R10" s="58"/>
      <c r="S10" s="3"/>
    </row>
    <row r="11" spans="1:19" ht="20.25" customHeight="1" thickBot="1" thickTop="1">
      <c r="A11" s="63">
        <v>9</v>
      </c>
      <c r="B11" s="79"/>
      <c r="C11" s="65"/>
      <c r="D11" s="66">
        <v>24</v>
      </c>
      <c r="E11" s="67">
        <f t="shared" si="0"/>
        <v>0</v>
      </c>
      <c r="F11" s="68"/>
      <c r="G11" s="55"/>
      <c r="H11" s="3"/>
      <c r="I11" s="69"/>
      <c r="J11" s="3"/>
      <c r="K11" s="58"/>
      <c r="L11" s="3"/>
      <c r="M11" s="69"/>
      <c r="N11" s="80"/>
      <c r="O11" s="81">
        <v>1</v>
      </c>
      <c r="P11" s="72" t="str">
        <f>IF(Tour3=1,IF(M14&gt;M15,L14,L15),"")</f>
        <v>BINEY MAXIME</v>
      </c>
      <c r="Q11" s="73">
        <v>6</v>
      </c>
      <c r="R11" s="83"/>
      <c r="S11" s="3"/>
    </row>
    <row r="12" spans="1:19" ht="20.25" customHeight="1" thickBot="1" thickTop="1">
      <c r="A12" s="63">
        <v>10</v>
      </c>
      <c r="B12" s="79"/>
      <c r="C12" s="65"/>
      <c r="D12" s="66">
        <v>9</v>
      </c>
      <c r="E12" s="72">
        <f t="shared" si="0"/>
        <v>0</v>
      </c>
      <c r="F12" s="73"/>
      <c r="G12" s="74">
        <v>9</v>
      </c>
      <c r="H12" s="67">
        <f>IF(Tour1=1,IF(F11&gt;F12,E11,E12),"")</f>
        <v>0</v>
      </c>
      <c r="I12" s="68"/>
      <c r="J12" s="3"/>
      <c r="K12" s="58"/>
      <c r="L12" s="3"/>
      <c r="M12" s="69"/>
      <c r="N12" s="80"/>
      <c r="O12" s="58"/>
      <c r="P12" s="77" t="s">
        <v>181</v>
      </c>
      <c r="Q12" s="69"/>
      <c r="R12" s="84"/>
      <c r="S12" s="3"/>
    </row>
    <row r="13" spans="1:19" ht="20.25" customHeight="1" thickBot="1" thickTop="1">
      <c r="A13" s="63">
        <v>11</v>
      </c>
      <c r="B13" s="85"/>
      <c r="C13" s="65"/>
      <c r="D13" s="66">
        <v>25</v>
      </c>
      <c r="E13" s="67">
        <f t="shared" si="0"/>
        <v>0</v>
      </c>
      <c r="F13" s="68"/>
      <c r="G13" s="75">
        <v>8</v>
      </c>
      <c r="H13" s="72">
        <f>IF(Tour1=1,IF(F13&gt;F14,E13,E14),"")</f>
        <v>0</v>
      </c>
      <c r="I13" s="73"/>
      <c r="J13" s="76"/>
      <c r="K13" s="58"/>
      <c r="L13" s="3"/>
      <c r="M13" s="69"/>
      <c r="N13" s="80"/>
      <c r="O13" s="58"/>
      <c r="P13" s="3"/>
      <c r="Q13" s="69"/>
      <c r="R13" s="84"/>
      <c r="S13" s="3"/>
    </row>
    <row r="14" spans="1:19" ht="20.25" customHeight="1" thickBot="1" thickTop="1">
      <c r="A14" s="63">
        <v>12</v>
      </c>
      <c r="B14" s="79"/>
      <c r="C14" s="65"/>
      <c r="D14" s="66">
        <v>8</v>
      </c>
      <c r="E14" s="72">
        <f t="shared" si="0"/>
        <v>0</v>
      </c>
      <c r="F14" s="73"/>
      <c r="G14" s="55"/>
      <c r="H14" s="77" t="s">
        <v>170</v>
      </c>
      <c r="I14" s="69"/>
      <c r="J14" s="3"/>
      <c r="K14" s="78">
        <v>8</v>
      </c>
      <c r="L14" s="86">
        <f>IF(Tour2=1,IF(I12&gt;I13,H12,H13),"")</f>
        <v>0</v>
      </c>
      <c r="M14" s="87">
        <v>0</v>
      </c>
      <c r="N14" s="82"/>
      <c r="O14" s="58"/>
      <c r="P14" s="3"/>
      <c r="Q14" s="69"/>
      <c r="R14" s="84"/>
      <c r="S14" s="3"/>
    </row>
    <row r="15" spans="1:19" ht="20.25" customHeight="1" thickBot="1" thickTop="1">
      <c r="A15" s="63">
        <v>13</v>
      </c>
      <c r="B15" s="79"/>
      <c r="C15" s="65"/>
      <c r="D15" s="66">
        <v>17</v>
      </c>
      <c r="E15" s="67">
        <f t="shared" si="0"/>
        <v>0</v>
      </c>
      <c r="F15" s="68"/>
      <c r="G15" s="55"/>
      <c r="H15" s="3"/>
      <c r="I15" s="69"/>
      <c r="J15" s="80"/>
      <c r="K15" s="81">
        <v>1</v>
      </c>
      <c r="L15" s="88" t="str">
        <f>IF(Tour2=1,IF(I16&gt;I17,H16,H17),"")</f>
        <v>BINEY MAXIME</v>
      </c>
      <c r="M15" s="89">
        <v>6</v>
      </c>
      <c r="N15" s="3"/>
      <c r="O15" s="58"/>
      <c r="P15" s="3"/>
      <c r="Q15" s="69"/>
      <c r="R15" s="84"/>
      <c r="S15" s="3"/>
    </row>
    <row r="16" spans="1:19" ht="20.25" customHeight="1" thickBot="1" thickTop="1">
      <c r="A16" s="63">
        <v>14</v>
      </c>
      <c r="B16" s="79"/>
      <c r="C16" s="65"/>
      <c r="D16" s="66">
        <v>16</v>
      </c>
      <c r="E16" s="72">
        <f t="shared" si="0"/>
        <v>0</v>
      </c>
      <c r="F16" s="73"/>
      <c r="G16" s="74">
        <v>16</v>
      </c>
      <c r="H16" s="67">
        <f>IF(Tour1=1,IF(F15&gt;F16,E15,E16),"")</f>
        <v>0</v>
      </c>
      <c r="I16" s="68"/>
      <c r="J16" s="82"/>
      <c r="K16" s="58"/>
      <c r="L16" s="77" t="s">
        <v>178</v>
      </c>
      <c r="M16" s="69"/>
      <c r="N16" s="3"/>
      <c r="O16" s="58"/>
      <c r="P16" s="3"/>
      <c r="Q16" s="69"/>
      <c r="R16" s="84"/>
      <c r="S16" s="3"/>
    </row>
    <row r="17" spans="1:19" ht="20.25" customHeight="1" thickBot="1" thickTop="1">
      <c r="A17" s="63">
        <v>15</v>
      </c>
      <c r="B17" s="79"/>
      <c r="C17" s="65"/>
      <c r="D17" s="66">
        <v>32</v>
      </c>
      <c r="E17" s="67">
        <f t="shared" si="0"/>
        <v>0</v>
      </c>
      <c r="F17" s="68"/>
      <c r="G17" s="75">
        <v>1</v>
      </c>
      <c r="H17" s="72" t="str">
        <f>IF(Tour1=1,IF(F17&gt;F18,E17,E18),"")</f>
        <v>BINEY MAXIME</v>
      </c>
      <c r="I17" s="73"/>
      <c r="J17" s="3"/>
      <c r="K17" s="58"/>
      <c r="L17" s="3"/>
      <c r="M17" s="69"/>
      <c r="N17" s="3"/>
      <c r="O17" s="58"/>
      <c r="P17" s="90" t="s">
        <v>172</v>
      </c>
      <c r="Q17" s="69"/>
      <c r="R17" s="84"/>
      <c r="S17" s="3"/>
    </row>
    <row r="18" spans="1:19" ht="20.25" customHeight="1" thickBot="1" thickTop="1">
      <c r="A18" s="63">
        <v>16</v>
      </c>
      <c r="B18" s="79"/>
      <c r="C18" s="65"/>
      <c r="D18" s="66">
        <v>1</v>
      </c>
      <c r="E18" s="72" t="str">
        <f t="shared" si="0"/>
        <v>BINEY MAXIME</v>
      </c>
      <c r="F18" s="73"/>
      <c r="G18" s="55"/>
      <c r="H18" s="91" t="s">
        <v>170</v>
      </c>
      <c r="I18" s="92"/>
      <c r="J18" s="93"/>
      <c r="K18" s="94"/>
      <c r="L18" s="93"/>
      <c r="M18" s="92"/>
      <c r="N18" s="93"/>
      <c r="O18" s="95"/>
      <c r="P18" s="67" t="str">
        <f>IF(Tour4=1,IF(Q10&gt;Q11,P10,P11),"")</f>
        <v>BINEY MAXIME</v>
      </c>
      <c r="Q18" s="68">
        <v>6</v>
      </c>
      <c r="R18" s="96">
        <v>1</v>
      </c>
      <c r="S18" s="97"/>
    </row>
    <row r="19" spans="1:19" ht="20.25" customHeight="1" thickBot="1" thickTop="1">
      <c r="A19" s="63">
        <v>17</v>
      </c>
      <c r="B19" s="79"/>
      <c r="C19" s="65"/>
      <c r="D19" s="66">
        <v>2</v>
      </c>
      <c r="E19" s="67" t="str">
        <f t="shared" si="0"/>
        <v>DELOUX YOHENN</v>
      </c>
      <c r="F19" s="68"/>
      <c r="G19" s="55"/>
      <c r="H19" s="98"/>
      <c r="I19" s="99"/>
      <c r="J19" s="98"/>
      <c r="K19" s="100"/>
      <c r="L19" s="98"/>
      <c r="M19" s="99"/>
      <c r="N19" s="98"/>
      <c r="O19" s="101"/>
      <c r="P19" s="72" t="str">
        <f>IF(Tour4=1,IF(Q27&gt;Q26,P27,P26),"")</f>
        <v>DELOUX YOHENN</v>
      </c>
      <c r="Q19" s="73">
        <v>0</v>
      </c>
      <c r="R19" s="102">
        <v>2</v>
      </c>
      <c r="S19" s="97"/>
    </row>
    <row r="20" spans="1:19" ht="20.25" customHeight="1" thickBot="1" thickTop="1">
      <c r="A20" s="63">
        <v>18</v>
      </c>
      <c r="B20" s="79"/>
      <c r="C20" s="65"/>
      <c r="D20" s="66">
        <v>31</v>
      </c>
      <c r="E20" s="72">
        <f t="shared" si="0"/>
        <v>0</v>
      </c>
      <c r="F20" s="73"/>
      <c r="G20" s="74">
        <v>2</v>
      </c>
      <c r="H20" s="67" t="str">
        <f>IF(Tour1=1,IF(F20&gt;F19,E20,E19),"")</f>
        <v>DELOUX YOHENN</v>
      </c>
      <c r="I20" s="68"/>
      <c r="J20" s="3"/>
      <c r="K20" s="58"/>
      <c r="L20" s="3"/>
      <c r="M20" s="69"/>
      <c r="N20" s="3"/>
      <c r="O20" s="58"/>
      <c r="P20" s="77" t="s">
        <v>182</v>
      </c>
      <c r="Q20" s="69"/>
      <c r="R20" s="84"/>
      <c r="S20" s="3"/>
    </row>
    <row r="21" spans="1:19" ht="20.25" customHeight="1" thickBot="1" thickTop="1">
      <c r="A21" s="63">
        <v>19</v>
      </c>
      <c r="B21" s="79"/>
      <c r="C21" s="65"/>
      <c r="D21" s="66">
        <v>15</v>
      </c>
      <c r="E21" s="67">
        <f t="shared" si="0"/>
        <v>0</v>
      </c>
      <c r="F21" s="68"/>
      <c r="G21" s="75">
        <v>15</v>
      </c>
      <c r="H21" s="72">
        <f>IF(Tour1=1,IF(F22&gt;F21,E22,E21),"")</f>
        <v>0</v>
      </c>
      <c r="I21" s="73"/>
      <c r="J21" s="76"/>
      <c r="K21" s="58"/>
      <c r="L21" s="3"/>
      <c r="M21" s="69"/>
      <c r="N21" s="3"/>
      <c r="O21" s="58"/>
      <c r="P21" s="90" t="s">
        <v>173</v>
      </c>
      <c r="Q21" s="69"/>
      <c r="R21" s="84"/>
      <c r="S21" s="3"/>
    </row>
    <row r="22" spans="1:19" ht="20.25" customHeight="1" thickBot="1" thickTop="1">
      <c r="A22" s="63">
        <v>20</v>
      </c>
      <c r="B22" s="79"/>
      <c r="C22" s="65"/>
      <c r="D22" s="66">
        <v>18</v>
      </c>
      <c r="E22" s="72">
        <f t="shared" si="0"/>
        <v>0</v>
      </c>
      <c r="F22" s="73"/>
      <c r="G22" s="55"/>
      <c r="H22" s="77" t="s">
        <v>170</v>
      </c>
      <c r="I22" s="69"/>
      <c r="J22" s="3"/>
      <c r="K22" s="78">
        <v>2</v>
      </c>
      <c r="L22" s="86" t="str">
        <f>IF(Tour2=1,IF(I21&gt;I20,H21,H20),"")</f>
        <v>DELOUX YOHENN</v>
      </c>
      <c r="M22" s="87">
        <v>6</v>
      </c>
      <c r="N22" s="3"/>
      <c r="O22" s="58"/>
      <c r="P22" s="67" t="str">
        <f>IF(Tour4=1,IF(Q10&gt;Q11,P11,P10),"")</f>
        <v>POINSIGNON TRISTAN</v>
      </c>
      <c r="Q22" s="68">
        <v>6</v>
      </c>
      <c r="R22" s="84"/>
      <c r="S22" s="3"/>
    </row>
    <row r="23" spans="1:19" ht="20.25" customHeight="1" thickBot="1" thickTop="1">
      <c r="A23" s="63">
        <v>21</v>
      </c>
      <c r="B23" s="85"/>
      <c r="C23" s="65"/>
      <c r="D23" s="66">
        <v>7</v>
      </c>
      <c r="E23" s="67">
        <f t="shared" si="0"/>
        <v>0</v>
      </c>
      <c r="F23" s="68"/>
      <c r="G23" s="55"/>
      <c r="H23" s="3"/>
      <c r="I23" s="69"/>
      <c r="J23" s="80"/>
      <c r="K23" s="81">
        <v>7</v>
      </c>
      <c r="L23" s="88">
        <f>IF(Tour2=1,IF(I25&gt;I24,H25,H24),"")</f>
        <v>0</v>
      </c>
      <c r="M23" s="89">
        <v>0</v>
      </c>
      <c r="N23" s="76"/>
      <c r="O23" s="58"/>
      <c r="P23" s="72" t="str">
        <f>IF(Tour4=1,IF(Q26&lt;Q27,P26,P27),"")</f>
        <v>GUERIN LOGAN</v>
      </c>
      <c r="Q23" s="73">
        <v>2</v>
      </c>
      <c r="R23" s="84"/>
      <c r="S23" s="3"/>
    </row>
    <row r="24" spans="1:19" ht="20.25" customHeight="1" thickBot="1" thickTop="1">
      <c r="A24" s="63">
        <v>22</v>
      </c>
      <c r="B24" s="79"/>
      <c r="C24" s="65"/>
      <c r="D24" s="66">
        <v>26</v>
      </c>
      <c r="E24" s="72">
        <f t="shared" si="0"/>
        <v>0</v>
      </c>
      <c r="F24" s="73"/>
      <c r="G24" s="74">
        <v>7</v>
      </c>
      <c r="H24" s="67">
        <f>IF(Tour1=1,IF(F24&gt;F23,E24,E23),"")</f>
        <v>0</v>
      </c>
      <c r="I24" s="68"/>
      <c r="J24" s="82"/>
      <c r="K24" s="58"/>
      <c r="L24" s="77" t="s">
        <v>179</v>
      </c>
      <c r="M24" s="69"/>
      <c r="N24" s="80"/>
      <c r="O24" s="58"/>
      <c r="P24" s="77" t="s">
        <v>181</v>
      </c>
      <c r="Q24" s="103"/>
      <c r="R24" s="84"/>
      <c r="S24" s="3"/>
    </row>
    <row r="25" spans="1:19" ht="20.25" customHeight="1" thickBot="1" thickTop="1">
      <c r="A25" s="63">
        <v>23</v>
      </c>
      <c r="B25" s="79"/>
      <c r="C25" s="65"/>
      <c r="D25" s="66">
        <v>10</v>
      </c>
      <c r="E25" s="67">
        <f t="shared" si="0"/>
        <v>0</v>
      </c>
      <c r="F25" s="68"/>
      <c r="G25" s="75">
        <v>10</v>
      </c>
      <c r="H25" s="72">
        <f>IF(Tour1=1,IF(F26&gt;F25,E26,E25),"")</f>
        <v>0</v>
      </c>
      <c r="I25" s="73"/>
      <c r="J25" s="3"/>
      <c r="K25" s="58"/>
      <c r="L25" s="3"/>
      <c r="M25" s="69"/>
      <c r="N25" s="80"/>
      <c r="O25" s="58"/>
      <c r="P25" s="104"/>
      <c r="Q25" s="69"/>
      <c r="R25" s="84"/>
      <c r="S25" s="3"/>
    </row>
    <row r="26" spans="1:19" ht="20.25" customHeight="1" thickBot="1" thickTop="1">
      <c r="A26" s="63">
        <v>24</v>
      </c>
      <c r="B26" s="85"/>
      <c r="C26" s="65"/>
      <c r="D26" s="66">
        <v>23</v>
      </c>
      <c r="E26" s="72">
        <f t="shared" si="0"/>
        <v>0</v>
      </c>
      <c r="F26" s="73"/>
      <c r="G26" s="55"/>
      <c r="H26" s="77" t="s">
        <v>170</v>
      </c>
      <c r="I26" s="69"/>
      <c r="J26" s="3"/>
      <c r="K26" s="58"/>
      <c r="L26" s="3"/>
      <c r="M26" s="69"/>
      <c r="N26" s="3"/>
      <c r="O26" s="78">
        <v>2</v>
      </c>
      <c r="P26" s="67" t="str">
        <f>IF(Tour3=1,IF(M23&gt;M22,L23,L22),"")</f>
        <v>DELOUX YOHENN</v>
      </c>
      <c r="Q26" s="68">
        <v>6</v>
      </c>
      <c r="R26" s="105"/>
      <c r="S26" s="3"/>
    </row>
    <row r="27" spans="1:19" ht="20.25" customHeight="1" thickBot="1" thickTop="1">
      <c r="A27" s="63">
        <v>25</v>
      </c>
      <c r="B27" s="79"/>
      <c r="C27" s="65"/>
      <c r="D27" s="66">
        <v>3</v>
      </c>
      <c r="E27" s="67" t="str">
        <f t="shared" si="0"/>
        <v>GUERIN LOGAN</v>
      </c>
      <c r="F27" s="68"/>
      <c r="G27" s="55"/>
      <c r="H27" s="3"/>
      <c r="I27" s="69"/>
      <c r="J27" s="3"/>
      <c r="K27" s="58"/>
      <c r="L27" s="3"/>
      <c r="M27" s="69"/>
      <c r="N27" s="80"/>
      <c r="O27" s="81">
        <v>3</v>
      </c>
      <c r="P27" s="72" t="str">
        <f>IF(Tour3=1,IF(M31&gt;M30,L31,L30),"")</f>
        <v>GUERIN LOGAN</v>
      </c>
      <c r="Q27" s="73">
        <v>5</v>
      </c>
      <c r="R27" s="58"/>
      <c r="S27" s="3"/>
    </row>
    <row r="28" spans="1:19" ht="20.25" customHeight="1" thickBot="1" thickTop="1">
      <c r="A28" s="63">
        <v>26</v>
      </c>
      <c r="B28" s="79"/>
      <c r="C28" s="65"/>
      <c r="D28" s="66">
        <v>30</v>
      </c>
      <c r="E28" s="72">
        <f t="shared" si="0"/>
        <v>0</v>
      </c>
      <c r="F28" s="73"/>
      <c r="G28" s="74">
        <v>3</v>
      </c>
      <c r="H28" s="67" t="str">
        <f>IF(Tour1=1,IF(F28&gt;F27,E28,E27),"")</f>
        <v>GUERIN LOGAN</v>
      </c>
      <c r="I28" s="68"/>
      <c r="J28" s="3"/>
      <c r="K28" s="58"/>
      <c r="L28" s="3"/>
      <c r="M28" s="69"/>
      <c r="N28" s="80"/>
      <c r="O28" s="58"/>
      <c r="P28" s="77" t="s">
        <v>182</v>
      </c>
      <c r="Q28" s="69"/>
      <c r="R28" s="58"/>
      <c r="S28" s="3"/>
    </row>
    <row r="29" spans="1:19" ht="20.25" customHeight="1" thickBot="1" thickTop="1">
      <c r="A29" s="63">
        <v>27</v>
      </c>
      <c r="B29" s="85"/>
      <c r="C29" s="65"/>
      <c r="D29" s="66">
        <v>14</v>
      </c>
      <c r="E29" s="67">
        <f t="shared" si="0"/>
        <v>0</v>
      </c>
      <c r="F29" s="68"/>
      <c r="G29" s="75">
        <v>14</v>
      </c>
      <c r="H29" s="72">
        <f>IF(Tour1=1,IF(F30&gt;F29,E30,E29),"")</f>
        <v>0</v>
      </c>
      <c r="I29" s="73"/>
      <c r="J29" s="76"/>
      <c r="K29" s="58"/>
      <c r="L29" s="3"/>
      <c r="M29" s="69"/>
      <c r="N29" s="80"/>
      <c r="O29" s="58"/>
      <c r="P29" s="3"/>
      <c r="Q29" s="69"/>
      <c r="R29" s="58"/>
      <c r="S29" s="3"/>
    </row>
    <row r="30" spans="1:19" ht="20.25" customHeight="1" thickBot="1" thickTop="1">
      <c r="A30" s="63">
        <v>28</v>
      </c>
      <c r="B30" s="85"/>
      <c r="C30" s="65"/>
      <c r="D30" s="66">
        <v>19</v>
      </c>
      <c r="E30" s="72">
        <f t="shared" si="0"/>
        <v>0</v>
      </c>
      <c r="F30" s="73"/>
      <c r="G30" s="55"/>
      <c r="H30" s="77" t="s">
        <v>170</v>
      </c>
      <c r="I30" s="69"/>
      <c r="J30" s="3"/>
      <c r="K30" s="78">
        <v>3</v>
      </c>
      <c r="L30" s="86" t="str">
        <f>IF(Tour2=1,IF(I29&gt;I28,H29,H28),"")</f>
        <v>GUERIN LOGAN</v>
      </c>
      <c r="M30" s="87">
        <v>7</v>
      </c>
      <c r="N30" s="82"/>
      <c r="O30" s="58"/>
      <c r="P30" s="3"/>
      <c r="Q30" s="69"/>
      <c r="R30" s="58"/>
      <c r="S30" s="3"/>
    </row>
    <row r="31" spans="1:19" ht="20.25" customHeight="1" thickBot="1" thickTop="1">
      <c r="A31" s="63">
        <v>29</v>
      </c>
      <c r="B31" s="85"/>
      <c r="C31" s="65"/>
      <c r="D31" s="66">
        <v>6</v>
      </c>
      <c r="E31" s="67" t="str">
        <f t="shared" si="0"/>
        <v>MARCHAND TONY</v>
      </c>
      <c r="F31" s="68"/>
      <c r="G31" s="55"/>
      <c r="H31" s="3"/>
      <c r="I31" s="69"/>
      <c r="J31" s="80"/>
      <c r="K31" s="81">
        <v>6</v>
      </c>
      <c r="L31" s="88" t="str">
        <f>IF(Tour2=1,IF(I33&gt;I32,H33,H32),"")</f>
        <v>MARCHAND TONY</v>
      </c>
      <c r="M31" s="89">
        <v>3</v>
      </c>
      <c r="N31" s="3"/>
      <c r="O31" s="58"/>
      <c r="P31" s="3"/>
      <c r="Q31" s="69"/>
      <c r="R31" s="58"/>
      <c r="S31" s="3"/>
    </row>
    <row r="32" spans="1:19" ht="20.25" customHeight="1" thickBot="1" thickTop="1">
      <c r="A32" s="63">
        <v>30</v>
      </c>
      <c r="B32" s="85"/>
      <c r="C32" s="65"/>
      <c r="D32" s="66">
        <v>27</v>
      </c>
      <c r="E32" s="72">
        <f t="shared" si="0"/>
        <v>0</v>
      </c>
      <c r="F32" s="73"/>
      <c r="G32" s="74">
        <v>6</v>
      </c>
      <c r="H32" s="67" t="str">
        <f>IF(Tour1=1,IF(F32&gt;F31,E32,E31),"")</f>
        <v>MARCHAND TONY</v>
      </c>
      <c r="I32" s="68"/>
      <c r="J32" s="82"/>
      <c r="K32" s="58"/>
      <c r="L32" s="77" t="s">
        <v>180</v>
      </c>
      <c r="M32" s="69"/>
      <c r="N32" s="3"/>
      <c r="O32" s="58"/>
      <c r="P32" s="3"/>
      <c r="Q32" s="69"/>
      <c r="R32" s="58"/>
      <c r="S32" s="3"/>
    </row>
    <row r="33" spans="1:19" ht="20.25" customHeight="1" thickBot="1" thickTop="1">
      <c r="A33" s="63">
        <v>31</v>
      </c>
      <c r="B33" s="85"/>
      <c r="C33" s="65"/>
      <c r="D33" s="66">
        <v>11</v>
      </c>
      <c r="E33" s="67">
        <f t="shared" si="0"/>
        <v>0</v>
      </c>
      <c r="F33" s="68"/>
      <c r="G33" s="75">
        <v>11</v>
      </c>
      <c r="H33" s="72">
        <f>IF(Tour1=1,IF(F34&gt;F33,E34,E33),"")</f>
        <v>0</v>
      </c>
      <c r="I33" s="73"/>
      <c r="J33" s="3"/>
      <c r="K33" s="58"/>
      <c r="L33" s="3"/>
      <c r="M33" s="69"/>
      <c r="N33" s="3"/>
      <c r="O33" s="58"/>
      <c r="P33" s="3"/>
      <c r="Q33" s="69"/>
      <c r="R33" s="58"/>
      <c r="S33" s="3"/>
    </row>
    <row r="34" spans="1:19" ht="20.25" customHeight="1" thickBot="1">
      <c r="A34" s="63">
        <v>32</v>
      </c>
      <c r="B34" s="85"/>
      <c r="C34" s="65"/>
      <c r="D34" s="66">
        <v>22</v>
      </c>
      <c r="E34" s="72">
        <f t="shared" si="0"/>
        <v>0</v>
      </c>
      <c r="F34" s="73"/>
      <c r="G34" s="106"/>
      <c r="H34" s="107" t="s">
        <v>170</v>
      </c>
      <c r="I34" s="108"/>
      <c r="J34" s="3"/>
      <c r="K34" s="58"/>
      <c r="L34" s="3"/>
      <c r="M34" s="69"/>
      <c r="N34" s="3"/>
      <c r="O34" s="58"/>
      <c r="P34" s="3"/>
      <c r="Q34" s="69"/>
      <c r="R34" s="58"/>
      <c r="S34" s="3"/>
    </row>
    <row r="35" spans="1:19" ht="13.5" thickTop="1">
      <c r="A35" s="38"/>
      <c r="C35" s="38"/>
      <c r="D35" s="109"/>
      <c r="E35" s="107"/>
      <c r="F35" s="62"/>
      <c r="G35" s="55"/>
      <c r="H35" s="107"/>
      <c r="I35" s="62"/>
      <c r="J35" s="3"/>
      <c r="K35" s="58"/>
      <c r="M35" s="62"/>
      <c r="O35" s="110"/>
      <c r="Q35" s="62"/>
      <c r="R35" s="58"/>
      <c r="S35" s="3"/>
    </row>
    <row r="36" spans="1:19" ht="12.75">
      <c r="A36" s="63"/>
      <c r="B36" s="63"/>
      <c r="C36" s="63"/>
      <c r="D36" s="111"/>
      <c r="E36" s="112" t="s">
        <v>174</v>
      </c>
      <c r="F36" s="113"/>
      <c r="G36" s="114"/>
      <c r="H36" s="112" t="s">
        <v>98</v>
      </c>
      <c r="I36" s="113"/>
      <c r="J36" s="60"/>
      <c r="K36" s="114"/>
      <c r="L36" s="112" t="s">
        <v>99</v>
      </c>
      <c r="M36" s="113"/>
      <c r="N36" s="63"/>
      <c r="O36" s="111"/>
      <c r="P36" s="63" t="s">
        <v>175</v>
      </c>
      <c r="Q36" s="113"/>
      <c r="R36" s="114"/>
      <c r="S36" s="60"/>
    </row>
  </sheetData>
  <sheetProtection/>
  <mergeCells count="4">
    <mergeCell ref="J1:L1"/>
    <mergeCell ref="P3:Q3"/>
    <mergeCell ref="P4:Q4"/>
    <mergeCell ref="P5:Q5"/>
  </mergeCells>
  <printOptions/>
  <pageMargins left="0.5905511811023623" right="0.5905511811023623" top="0.5905511811023623" bottom="0.7874015748031497" header="0.5118110236220472" footer="0.5118110236220472"/>
  <pageSetup fitToHeight="1" fitToWidth="1" horizontalDpi="600" verticalDpi="600" orientation="landscape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PageLayoutView="0" workbookViewId="0" topLeftCell="A11">
      <selection activeCell="Q19" sqref="Q19"/>
    </sheetView>
  </sheetViews>
  <sheetFormatPr defaultColWidth="11.421875" defaultRowHeight="12.75"/>
  <cols>
    <col min="1" max="1" width="3.00390625" style="0" bestFit="1" customWidth="1"/>
    <col min="2" max="2" width="26.421875" style="0" customWidth="1"/>
    <col min="3" max="3" width="6.28125" style="0" bestFit="1" customWidth="1"/>
    <col min="4" max="4" width="4.140625" style="0" customWidth="1"/>
    <col min="5" max="5" width="23.421875" style="0" hidden="1" customWidth="1"/>
    <col min="6" max="6" width="5.57421875" style="0" hidden="1" customWidth="1"/>
    <col min="7" max="7" width="3.00390625" style="0" bestFit="1" customWidth="1"/>
    <col min="8" max="8" width="23.421875" style="0" bestFit="1" customWidth="1"/>
    <col min="9" max="9" width="5.57421875" style="0" bestFit="1" customWidth="1"/>
    <col min="10" max="10" width="2.421875" style="0" customWidth="1"/>
    <col min="11" max="11" width="2.00390625" style="0" bestFit="1" customWidth="1"/>
    <col min="12" max="12" width="23.421875" style="0" bestFit="1" customWidth="1"/>
    <col min="13" max="13" width="5.57421875" style="0" bestFit="1" customWidth="1"/>
    <col min="14" max="14" width="2.57421875" style="0" customWidth="1"/>
    <col min="15" max="15" width="2.00390625" style="0" bestFit="1" customWidth="1"/>
    <col min="16" max="16" width="23.421875" style="0" bestFit="1" customWidth="1"/>
    <col min="17" max="17" width="5.57421875" style="0" bestFit="1" customWidth="1"/>
    <col min="18" max="18" width="2.00390625" style="0" bestFit="1" customWidth="1"/>
  </cols>
  <sheetData>
    <row r="1" spans="1:19" ht="26.25" customHeight="1" thickBot="1" thickTop="1">
      <c r="A1" s="3"/>
      <c r="B1" s="3"/>
      <c r="C1" s="1"/>
      <c r="D1" s="52"/>
      <c r="E1" s="53"/>
      <c r="F1" s="54" t="s">
        <v>161</v>
      </c>
      <c r="G1" s="55"/>
      <c r="H1" s="56" t="s">
        <v>162</v>
      </c>
      <c r="I1" s="57" t="s">
        <v>163</v>
      </c>
      <c r="J1" s="168" t="s">
        <v>197</v>
      </c>
      <c r="K1" s="169"/>
      <c r="L1" s="170"/>
      <c r="M1" s="54">
        <v>7</v>
      </c>
      <c r="N1" s="3"/>
      <c r="O1" s="58"/>
      <c r="P1" s="3" t="s">
        <v>165</v>
      </c>
      <c r="Q1" s="59">
        <v>0</v>
      </c>
      <c r="R1" s="58"/>
      <c r="S1" s="3"/>
    </row>
    <row r="2" spans="1:19" ht="14.25" thickBot="1" thickTop="1">
      <c r="A2" s="60" t="s">
        <v>166</v>
      </c>
      <c r="B2" s="60" t="s">
        <v>108</v>
      </c>
      <c r="C2" s="60" t="s">
        <v>167</v>
      </c>
      <c r="D2" s="52"/>
      <c r="E2" s="3" t="s">
        <v>168</v>
      </c>
      <c r="F2" s="59">
        <v>1</v>
      </c>
      <c r="G2" s="55"/>
      <c r="H2" s="3" t="s">
        <v>168</v>
      </c>
      <c r="I2" s="59">
        <v>1</v>
      </c>
      <c r="J2" s="1"/>
      <c r="K2" s="52"/>
      <c r="L2" s="3" t="s">
        <v>168</v>
      </c>
      <c r="M2" s="59">
        <v>1</v>
      </c>
      <c r="N2" s="1"/>
      <c r="O2" s="52"/>
      <c r="P2" s="61" t="s">
        <v>169</v>
      </c>
      <c r="Q2" s="62"/>
      <c r="R2" s="58"/>
      <c r="S2" s="3"/>
    </row>
    <row r="3" spans="1:19" ht="20.25" customHeight="1" thickBot="1" thickTop="1">
      <c r="A3" s="63">
        <v>1</v>
      </c>
      <c r="B3" s="39" t="s">
        <v>73</v>
      </c>
      <c r="C3" s="39"/>
      <c r="D3" s="66">
        <v>21</v>
      </c>
      <c r="E3" s="67">
        <f>VLOOKUP(D3,matrice,2,)</f>
        <v>0</v>
      </c>
      <c r="F3" s="68"/>
      <c r="G3" s="55"/>
      <c r="H3" s="3"/>
      <c r="I3" s="69"/>
      <c r="J3" s="3"/>
      <c r="K3" s="58"/>
      <c r="L3" s="3"/>
      <c r="M3" s="3"/>
      <c r="N3" s="70"/>
      <c r="O3" s="71">
        <v>1</v>
      </c>
      <c r="P3" s="171">
        <f>IF(Podium=1,IF(Q18&gt;Q19,P18,P19),"")</f>
      </c>
      <c r="Q3" s="171">
        <f>IF(Podium=1,IF(R18&gt;R19,Q18,Q19),"")</f>
      </c>
      <c r="R3" s="58"/>
      <c r="S3" s="3"/>
    </row>
    <row r="4" spans="1:19" ht="20.25" customHeight="1" thickBot="1" thickTop="1">
      <c r="A4" s="63">
        <v>2</v>
      </c>
      <c r="B4" s="39" t="s">
        <v>71</v>
      </c>
      <c r="C4" s="39"/>
      <c r="D4" s="66">
        <v>12</v>
      </c>
      <c r="E4" s="72">
        <f aca="true" t="shared" si="0" ref="E4:E34">VLOOKUP(D4,matrice,2)</f>
        <v>0</v>
      </c>
      <c r="F4" s="73"/>
      <c r="G4" s="74">
        <v>12</v>
      </c>
      <c r="H4" s="67">
        <f>IF(Tour1=1,IF(F3&gt;F4,E3,E4),"")</f>
        <v>0</v>
      </c>
      <c r="I4" s="68">
        <v>0</v>
      </c>
      <c r="J4" s="3"/>
      <c r="K4" s="58"/>
      <c r="L4" s="3"/>
      <c r="M4" s="54"/>
      <c r="N4" s="70"/>
      <c r="O4" s="71">
        <v>2</v>
      </c>
      <c r="P4" s="171">
        <f>IF(Podium=1,IF(Q18&lt;Q19,P18,P19),"")</f>
      </c>
      <c r="Q4" s="171">
        <f>IF(Podium=1,IF(R18&lt;R19,Q18,Q19),"")</f>
      </c>
      <c r="R4" s="58"/>
      <c r="S4" s="3"/>
    </row>
    <row r="5" spans="1:19" ht="20.25" customHeight="1" thickBot="1" thickTop="1">
      <c r="A5" s="63">
        <v>3</v>
      </c>
      <c r="B5" s="39" t="s">
        <v>70</v>
      </c>
      <c r="C5" s="39"/>
      <c r="D5" s="66">
        <v>28</v>
      </c>
      <c r="E5" s="67">
        <f t="shared" si="0"/>
        <v>0</v>
      </c>
      <c r="F5" s="68"/>
      <c r="G5" s="75">
        <v>5</v>
      </c>
      <c r="H5" s="72" t="str">
        <f>IF(Tour1=1,IF(F5&gt;F6,E5,E6),"")</f>
        <v>MARTINEZ MATTHIEU</v>
      </c>
      <c r="I5" s="73">
        <v>6</v>
      </c>
      <c r="J5" s="76"/>
      <c r="K5" s="58"/>
      <c r="L5" s="3"/>
      <c r="M5" s="69"/>
      <c r="N5" s="3"/>
      <c r="O5" s="71">
        <v>3</v>
      </c>
      <c r="P5" s="171">
        <f>IF(Podium=1,IF(Q22&gt;Q23,P22,P23),"")</f>
      </c>
      <c r="Q5" s="171">
        <f>IF(Podium=1,IF(R22&gt;R23,Q22,Q23),"")</f>
      </c>
      <c r="R5" s="58"/>
      <c r="S5" s="3"/>
    </row>
    <row r="6" spans="1:19" ht="20.25" customHeight="1" thickBot="1" thickTop="1">
      <c r="A6" s="63">
        <v>4</v>
      </c>
      <c r="B6" s="39" t="s">
        <v>75</v>
      </c>
      <c r="C6" s="39"/>
      <c r="D6" s="66">
        <v>5</v>
      </c>
      <c r="E6" s="72" t="str">
        <f t="shared" si="0"/>
        <v>MARTINEZ MATTHIEU</v>
      </c>
      <c r="F6" s="73"/>
      <c r="G6" s="55"/>
      <c r="H6" s="77" t="s">
        <v>176</v>
      </c>
      <c r="I6" s="69"/>
      <c r="J6" s="3"/>
      <c r="K6" s="78">
        <v>5</v>
      </c>
      <c r="L6" s="67" t="str">
        <f>IF(Tour2=1,IF(I4&gt;I5,H4,H5),"")</f>
        <v>MARTINEZ MATTHIEU</v>
      </c>
      <c r="M6" s="68">
        <v>6</v>
      </c>
      <c r="N6" s="3"/>
      <c r="O6" s="58"/>
      <c r="P6" s="3"/>
      <c r="Q6" s="69" t="s">
        <v>171</v>
      </c>
      <c r="R6" s="58"/>
      <c r="S6" s="3"/>
    </row>
    <row r="7" spans="1:19" ht="20.25" customHeight="1" thickBot="1" thickTop="1">
      <c r="A7" s="63">
        <v>5</v>
      </c>
      <c r="B7" s="39" t="s">
        <v>72</v>
      </c>
      <c r="C7" s="39"/>
      <c r="D7" s="66">
        <v>20</v>
      </c>
      <c r="E7" s="67">
        <f t="shared" si="0"/>
        <v>0</v>
      </c>
      <c r="F7" s="68"/>
      <c r="G7" s="55"/>
      <c r="H7" s="3"/>
      <c r="I7" s="69"/>
      <c r="J7" s="80"/>
      <c r="K7" s="81">
        <v>4</v>
      </c>
      <c r="L7" s="72" t="str">
        <f>IF(Tour2=1,IF(I8&gt;I9,H8,H9),"")</f>
        <v>PIEDEFER VIVIEN</v>
      </c>
      <c r="M7" s="73">
        <v>0</v>
      </c>
      <c r="N7" s="76"/>
      <c r="O7" s="58"/>
      <c r="P7" s="3" t="s">
        <v>168</v>
      </c>
      <c r="Q7" s="59">
        <v>1</v>
      </c>
      <c r="R7" s="58"/>
      <c r="S7" s="3"/>
    </row>
    <row r="8" spans="1:19" ht="20.25" customHeight="1" thickBot="1" thickTop="1">
      <c r="A8" s="63">
        <v>6</v>
      </c>
      <c r="B8" s="39" t="s">
        <v>77</v>
      </c>
      <c r="C8" s="39"/>
      <c r="D8" s="66">
        <v>13</v>
      </c>
      <c r="E8" s="72">
        <f t="shared" si="0"/>
        <v>0</v>
      </c>
      <c r="F8" s="73"/>
      <c r="G8" s="74">
        <v>13</v>
      </c>
      <c r="H8" s="67">
        <f>IF(Tour1=1,IF(F7&gt;F8,E7,E8),"")</f>
        <v>0</v>
      </c>
      <c r="I8" s="68">
        <v>0</v>
      </c>
      <c r="J8" s="82"/>
      <c r="K8" s="58"/>
      <c r="L8" s="77" t="s">
        <v>181</v>
      </c>
      <c r="M8" s="69"/>
      <c r="N8" s="80"/>
      <c r="O8" s="58"/>
      <c r="Q8" s="62"/>
      <c r="R8" s="58"/>
      <c r="S8" s="3"/>
    </row>
    <row r="9" spans="1:19" ht="20.25" customHeight="1" thickBot="1" thickTop="1">
      <c r="A9" s="63">
        <v>7</v>
      </c>
      <c r="B9" s="39" t="s">
        <v>74</v>
      </c>
      <c r="C9" s="39"/>
      <c r="D9" s="66">
        <v>29</v>
      </c>
      <c r="E9" s="67">
        <f t="shared" si="0"/>
        <v>0</v>
      </c>
      <c r="F9" s="68"/>
      <c r="G9" s="75">
        <v>4</v>
      </c>
      <c r="H9" s="72" t="str">
        <f>IF(Tour1=1,IF(F9&gt;F10,E9,E10),"")</f>
        <v>PIEDEFER VIVIEN</v>
      </c>
      <c r="I9" s="73">
        <v>6</v>
      </c>
      <c r="J9" s="3"/>
      <c r="K9" s="58"/>
      <c r="L9" s="3"/>
      <c r="M9" s="69"/>
      <c r="N9" s="80"/>
      <c r="O9" s="58"/>
      <c r="Q9" s="62"/>
      <c r="R9" s="58"/>
      <c r="S9" s="3"/>
    </row>
    <row r="10" spans="1:19" ht="20.25" customHeight="1" thickBot="1" thickTop="1">
      <c r="A10" s="63">
        <v>8</v>
      </c>
      <c r="B10" s="39" t="s">
        <v>76</v>
      </c>
      <c r="C10" s="39"/>
      <c r="D10" s="66">
        <v>4</v>
      </c>
      <c r="E10" s="72" t="str">
        <f t="shared" si="0"/>
        <v>PIEDEFER VIVIEN</v>
      </c>
      <c r="F10" s="73"/>
      <c r="G10" s="55"/>
      <c r="H10" s="77" t="s">
        <v>176</v>
      </c>
      <c r="I10" s="69"/>
      <c r="J10" s="3"/>
      <c r="K10" s="58"/>
      <c r="L10" s="3"/>
      <c r="M10" s="69"/>
      <c r="N10" s="3"/>
      <c r="O10" s="78">
        <v>4</v>
      </c>
      <c r="P10" s="67" t="str">
        <f>IF(Tour3=1,IF(M6&gt;M7,L6,L7),"")</f>
        <v>MARTINEZ MATTHIEU</v>
      </c>
      <c r="Q10" s="68">
        <v>4</v>
      </c>
      <c r="R10" s="58"/>
      <c r="S10" s="3"/>
    </row>
    <row r="11" spans="1:19" ht="20.25" customHeight="1" thickBot="1" thickTop="1">
      <c r="A11" s="63">
        <v>9</v>
      </c>
      <c r="B11" s="39" t="s">
        <v>78</v>
      </c>
      <c r="C11" s="39"/>
      <c r="D11" s="66">
        <v>24</v>
      </c>
      <c r="E11" s="67">
        <f t="shared" si="0"/>
        <v>0</v>
      </c>
      <c r="F11" s="68"/>
      <c r="G11" s="55"/>
      <c r="H11" s="3"/>
      <c r="I11" s="69"/>
      <c r="J11" s="3"/>
      <c r="K11" s="58"/>
      <c r="L11" s="3"/>
      <c r="M11" s="69"/>
      <c r="N11" s="80"/>
      <c r="O11" s="81">
        <v>1</v>
      </c>
      <c r="P11" s="72" t="str">
        <f>IF(Tour3=1,IF(M14&gt;M15,L14,L15),"")</f>
        <v>CUISSARD MARTIN LAURENT</v>
      </c>
      <c r="Q11" s="73">
        <v>6</v>
      </c>
      <c r="R11" s="83"/>
      <c r="S11" s="3"/>
    </row>
    <row r="12" spans="1:19" ht="20.25" customHeight="1" thickBot="1" thickTop="1">
      <c r="A12" s="63">
        <v>10</v>
      </c>
      <c r="B12" s="39"/>
      <c r="C12" s="39"/>
      <c r="D12" s="66">
        <v>9</v>
      </c>
      <c r="E12" s="72" t="str">
        <f t="shared" si="0"/>
        <v>JOSSE MATHIS</v>
      </c>
      <c r="F12" s="73"/>
      <c r="G12" s="74">
        <v>9</v>
      </c>
      <c r="H12" s="67" t="str">
        <f>IF(Tour1=1,IF(F11&gt;F12,E11,E12),"")</f>
        <v>JOSSE MATHIS</v>
      </c>
      <c r="I12" s="68">
        <v>0</v>
      </c>
      <c r="J12" s="3"/>
      <c r="K12" s="58"/>
      <c r="L12" s="3"/>
      <c r="M12" s="69"/>
      <c r="N12" s="80"/>
      <c r="O12" s="58"/>
      <c r="P12" s="77" t="s">
        <v>183</v>
      </c>
      <c r="Q12" s="69"/>
      <c r="R12" s="84"/>
      <c r="S12" s="3"/>
    </row>
    <row r="13" spans="1:19" ht="20.25" customHeight="1" thickBot="1" thickTop="1">
      <c r="A13" s="63">
        <v>11</v>
      </c>
      <c r="B13" s="39"/>
      <c r="C13" s="39"/>
      <c r="D13" s="66">
        <v>25</v>
      </c>
      <c r="E13" s="67">
        <f t="shared" si="0"/>
        <v>0</v>
      </c>
      <c r="F13" s="68"/>
      <c r="G13" s="75">
        <v>8</v>
      </c>
      <c r="H13" s="72" t="str">
        <f>IF(Tour1=1,IF(F13&gt;F14,E13,E14),"")</f>
        <v>LIGOT ELOUANN</v>
      </c>
      <c r="I13" s="73">
        <v>6</v>
      </c>
      <c r="J13" s="76"/>
      <c r="K13" s="58"/>
      <c r="L13" s="3"/>
      <c r="M13" s="69"/>
      <c r="N13" s="80"/>
      <c r="O13" s="58"/>
      <c r="P13" s="3"/>
      <c r="Q13" s="69"/>
      <c r="R13" s="84"/>
      <c r="S13" s="3"/>
    </row>
    <row r="14" spans="1:19" ht="20.25" customHeight="1" thickBot="1" thickTop="1">
      <c r="A14" s="63">
        <v>12</v>
      </c>
      <c r="B14" s="39"/>
      <c r="C14" s="39"/>
      <c r="D14" s="66">
        <v>8</v>
      </c>
      <c r="E14" s="72" t="str">
        <f t="shared" si="0"/>
        <v>LIGOT ELOUANN</v>
      </c>
      <c r="F14" s="73"/>
      <c r="G14" s="55"/>
      <c r="H14" s="77" t="s">
        <v>182</v>
      </c>
      <c r="I14" s="69"/>
      <c r="J14" s="3"/>
      <c r="K14" s="78">
        <v>8</v>
      </c>
      <c r="L14" s="86" t="str">
        <f>IF(Tour2=1,IF(I12&gt;I13,H12,H13),"")</f>
        <v>LIGOT ELOUANN</v>
      </c>
      <c r="M14" s="87">
        <v>1</v>
      </c>
      <c r="N14" s="82"/>
      <c r="O14" s="58"/>
      <c r="P14" s="3"/>
      <c r="Q14" s="69"/>
      <c r="R14" s="84"/>
      <c r="S14" s="3"/>
    </row>
    <row r="15" spans="1:19" ht="20.25" customHeight="1" thickBot="1" thickTop="1">
      <c r="A15" s="63">
        <v>13</v>
      </c>
      <c r="B15" s="39"/>
      <c r="C15" s="39"/>
      <c r="D15" s="66">
        <v>17</v>
      </c>
      <c r="E15" s="67">
        <f t="shared" si="0"/>
        <v>0</v>
      </c>
      <c r="F15" s="68"/>
      <c r="G15" s="55"/>
      <c r="H15" s="3"/>
      <c r="I15" s="69"/>
      <c r="J15" s="80"/>
      <c r="K15" s="81">
        <v>1</v>
      </c>
      <c r="L15" s="88" t="str">
        <f>IF(Tour2=1,IF(I16&gt;I17,H16,H17),"")</f>
        <v>CUISSARD MARTIN LAURENT</v>
      </c>
      <c r="M15" s="89">
        <v>7</v>
      </c>
      <c r="N15" s="3"/>
      <c r="O15" s="58"/>
      <c r="P15" s="3"/>
      <c r="Q15" s="69"/>
      <c r="R15" s="84"/>
      <c r="S15" s="3"/>
    </row>
    <row r="16" spans="1:19" ht="20.25" customHeight="1" thickBot="1" thickTop="1">
      <c r="A16" s="63">
        <v>14</v>
      </c>
      <c r="B16" s="64"/>
      <c r="C16" s="65"/>
      <c r="D16" s="66">
        <v>16</v>
      </c>
      <c r="E16" s="72">
        <f t="shared" si="0"/>
        <v>0</v>
      </c>
      <c r="F16" s="73"/>
      <c r="G16" s="74">
        <v>16</v>
      </c>
      <c r="H16" s="67">
        <f>IF(Tour1=1,IF(F15&gt;F16,E15,E16),"")</f>
        <v>0</v>
      </c>
      <c r="I16" s="68">
        <v>0</v>
      </c>
      <c r="J16" s="82"/>
      <c r="K16" s="58"/>
      <c r="L16" s="77" t="s">
        <v>182</v>
      </c>
      <c r="M16" s="69"/>
      <c r="N16" s="3"/>
      <c r="O16" s="58"/>
      <c r="P16" s="3"/>
      <c r="Q16" s="69"/>
      <c r="R16" s="84"/>
      <c r="S16" s="3"/>
    </row>
    <row r="17" spans="1:19" ht="20.25" customHeight="1" thickBot="1" thickTop="1">
      <c r="A17" s="63">
        <v>15</v>
      </c>
      <c r="B17" s="64"/>
      <c r="C17" s="65"/>
      <c r="D17" s="66">
        <v>32</v>
      </c>
      <c r="E17" s="67">
        <f t="shared" si="0"/>
        <v>0</v>
      </c>
      <c r="F17" s="68"/>
      <c r="G17" s="75">
        <v>1</v>
      </c>
      <c r="H17" s="72" t="str">
        <f>IF(Tour1=1,IF(F17&gt;F18,E17,E18),"")</f>
        <v>CUISSARD MARTIN LAURENT</v>
      </c>
      <c r="I17" s="73">
        <v>6</v>
      </c>
      <c r="J17" s="3"/>
      <c r="K17" s="58"/>
      <c r="L17" s="3"/>
      <c r="M17" s="69"/>
      <c r="N17" s="3"/>
      <c r="O17" s="58"/>
      <c r="P17" s="90" t="s">
        <v>172</v>
      </c>
      <c r="Q17" s="69"/>
      <c r="R17" s="84"/>
      <c r="S17" s="3"/>
    </row>
    <row r="18" spans="1:19" ht="20.25" customHeight="1" thickBot="1" thickTop="1">
      <c r="A18" s="63">
        <v>16</v>
      </c>
      <c r="B18" s="79"/>
      <c r="C18" s="65"/>
      <c r="D18" s="66">
        <v>1</v>
      </c>
      <c r="E18" s="72" t="str">
        <f t="shared" si="0"/>
        <v>CUISSARD MARTIN LAURENT</v>
      </c>
      <c r="F18" s="73"/>
      <c r="G18" s="55"/>
      <c r="H18" s="91" t="s">
        <v>176</v>
      </c>
      <c r="I18" s="92"/>
      <c r="J18" s="93"/>
      <c r="K18" s="94"/>
      <c r="L18" s="93"/>
      <c r="M18" s="92"/>
      <c r="N18" s="93"/>
      <c r="O18" s="95"/>
      <c r="P18" s="67" t="str">
        <f>IF(Tour4=1,IF(Q10&gt;Q11,P10,P11),"")</f>
        <v>CUISSARD MARTIN LAURENT</v>
      </c>
      <c r="Q18" s="68">
        <v>4</v>
      </c>
      <c r="R18" s="96">
        <v>1</v>
      </c>
      <c r="S18" s="97"/>
    </row>
    <row r="19" spans="1:19" ht="20.25" customHeight="1" thickBot="1" thickTop="1">
      <c r="A19" s="63">
        <v>17</v>
      </c>
      <c r="B19" s="79"/>
      <c r="C19" s="65"/>
      <c r="D19" s="66">
        <v>2</v>
      </c>
      <c r="E19" s="67" t="str">
        <f t="shared" si="0"/>
        <v>HAYE MATHIS</v>
      </c>
      <c r="F19" s="68"/>
      <c r="G19" s="55"/>
      <c r="H19" s="98"/>
      <c r="I19" s="99"/>
      <c r="J19" s="98"/>
      <c r="K19" s="100"/>
      <c r="L19" s="98"/>
      <c r="M19" s="99"/>
      <c r="N19" s="98"/>
      <c r="O19" s="101"/>
      <c r="P19" s="72" t="str">
        <f>IF(Tour4=1,IF(Q27&gt;Q26,P27,P26),"")</f>
        <v>HAYE MATHIS</v>
      </c>
      <c r="Q19" s="73">
        <v>6</v>
      </c>
      <c r="R19" s="102">
        <v>2</v>
      </c>
      <c r="S19" s="97"/>
    </row>
    <row r="20" spans="1:19" ht="20.25" customHeight="1" thickBot="1" thickTop="1">
      <c r="A20" s="63">
        <v>18</v>
      </c>
      <c r="B20" s="79"/>
      <c r="C20" s="65"/>
      <c r="D20" s="66">
        <v>31</v>
      </c>
      <c r="E20" s="72">
        <f t="shared" si="0"/>
        <v>0</v>
      </c>
      <c r="F20" s="73"/>
      <c r="G20" s="74">
        <v>2</v>
      </c>
      <c r="H20" s="67" t="str">
        <f>IF(Tour1=1,IF(F20&gt;F19,E20,E19),"")</f>
        <v>HAYE MATHIS</v>
      </c>
      <c r="I20" s="68">
        <v>6</v>
      </c>
      <c r="J20" s="3"/>
      <c r="K20" s="58"/>
      <c r="L20" s="3"/>
      <c r="M20" s="69"/>
      <c r="N20" s="3"/>
      <c r="O20" s="58"/>
      <c r="P20" s="77" t="s">
        <v>184</v>
      </c>
      <c r="Q20" s="69"/>
      <c r="R20" s="84"/>
      <c r="S20" s="3"/>
    </row>
    <row r="21" spans="1:19" ht="20.25" customHeight="1" thickBot="1" thickTop="1">
      <c r="A21" s="63">
        <v>19</v>
      </c>
      <c r="B21" s="79"/>
      <c r="C21" s="65"/>
      <c r="D21" s="66">
        <v>15</v>
      </c>
      <c r="E21" s="67">
        <f t="shared" si="0"/>
        <v>0</v>
      </c>
      <c r="F21" s="68"/>
      <c r="G21" s="75">
        <v>15</v>
      </c>
      <c r="H21" s="72">
        <f>IF(Tour1=1,IF(F22&gt;F21,E22,E21),"")</f>
        <v>0</v>
      </c>
      <c r="I21" s="73">
        <v>0</v>
      </c>
      <c r="J21" s="76"/>
      <c r="K21" s="58"/>
      <c r="L21" s="3"/>
      <c r="M21" s="69"/>
      <c r="N21" s="3"/>
      <c r="O21" s="58"/>
      <c r="P21" s="90" t="s">
        <v>173</v>
      </c>
      <c r="Q21" s="69"/>
      <c r="R21" s="84"/>
      <c r="S21" s="3"/>
    </row>
    <row r="22" spans="1:19" ht="20.25" customHeight="1" thickBot="1" thickTop="1">
      <c r="A22" s="63">
        <v>20</v>
      </c>
      <c r="B22" s="79"/>
      <c r="C22" s="65"/>
      <c r="D22" s="66">
        <v>18</v>
      </c>
      <c r="E22" s="72">
        <f t="shared" si="0"/>
        <v>0</v>
      </c>
      <c r="F22" s="73"/>
      <c r="G22" s="55"/>
      <c r="H22" s="77" t="s">
        <v>176</v>
      </c>
      <c r="I22" s="69"/>
      <c r="J22" s="3"/>
      <c r="K22" s="78">
        <v>2</v>
      </c>
      <c r="L22" s="86" t="str">
        <f>IF(Tour2=1,IF(I21&gt;I20,H21,H20),"")</f>
        <v>HAYE MATHIS</v>
      </c>
      <c r="M22" s="87">
        <v>6</v>
      </c>
      <c r="N22" s="3"/>
      <c r="O22" s="58"/>
      <c r="P22" s="67" t="str">
        <f>IF(Tour4=1,IF(Q10&gt;Q11,P11,P10),"")</f>
        <v>MARTINEZ MATTHIEU</v>
      </c>
      <c r="Q22" s="68">
        <v>6</v>
      </c>
      <c r="R22" s="84"/>
      <c r="S22" s="3"/>
    </row>
    <row r="23" spans="1:19" ht="20.25" customHeight="1" thickBot="1" thickTop="1">
      <c r="A23" s="63">
        <v>21</v>
      </c>
      <c r="B23" s="85"/>
      <c r="C23" s="65"/>
      <c r="D23" s="66">
        <v>7</v>
      </c>
      <c r="E23" s="67" t="str">
        <f t="shared" si="0"/>
        <v>DOMINGUES MATHEO</v>
      </c>
      <c r="F23" s="68"/>
      <c r="G23" s="55"/>
      <c r="H23" s="3"/>
      <c r="I23" s="69"/>
      <c r="J23" s="80"/>
      <c r="K23" s="81">
        <v>7</v>
      </c>
      <c r="L23" s="88" t="str">
        <f>IF(Tour2=1,IF(I25&gt;I24,H25,H24),"")</f>
        <v>DOMINGUES MATHEO</v>
      </c>
      <c r="M23" s="89">
        <v>0</v>
      </c>
      <c r="N23" s="76"/>
      <c r="O23" s="58"/>
      <c r="P23" s="72" t="str">
        <f>IF(Tour4=1,IF(Q26&lt;Q27,P26,P27),"")</f>
        <v>PROUST LOUIS-CORENTIN</v>
      </c>
      <c r="Q23" s="73">
        <v>2</v>
      </c>
      <c r="R23" s="84"/>
      <c r="S23" s="3"/>
    </row>
    <row r="24" spans="1:19" ht="20.25" customHeight="1" thickBot="1" thickTop="1">
      <c r="A24" s="63">
        <v>22</v>
      </c>
      <c r="B24" s="79"/>
      <c r="C24" s="65"/>
      <c r="D24" s="66">
        <v>26</v>
      </c>
      <c r="E24" s="72">
        <f t="shared" si="0"/>
        <v>0</v>
      </c>
      <c r="F24" s="73"/>
      <c r="G24" s="74">
        <v>7</v>
      </c>
      <c r="H24" s="67" t="str">
        <f>IF(Tour1=1,IF(F24&gt;F23,E24,E23),"")</f>
        <v>DOMINGUES MATHEO</v>
      </c>
      <c r="I24" s="68">
        <v>6</v>
      </c>
      <c r="J24" s="82"/>
      <c r="K24" s="58"/>
      <c r="L24" s="77" t="s">
        <v>183</v>
      </c>
      <c r="M24" s="69"/>
      <c r="N24" s="80"/>
      <c r="O24" s="58"/>
      <c r="P24" s="77" t="s">
        <v>183</v>
      </c>
      <c r="Q24" s="103"/>
      <c r="R24" s="84"/>
      <c r="S24" s="3"/>
    </row>
    <row r="25" spans="1:19" ht="20.25" customHeight="1" thickBot="1" thickTop="1">
      <c r="A25" s="63">
        <v>23</v>
      </c>
      <c r="B25" s="79"/>
      <c r="C25" s="65"/>
      <c r="D25" s="66">
        <v>10</v>
      </c>
      <c r="E25" s="67">
        <f t="shared" si="0"/>
        <v>0</v>
      </c>
      <c r="F25" s="68"/>
      <c r="G25" s="75">
        <v>10</v>
      </c>
      <c r="H25" s="72">
        <f>IF(Tour1=1,IF(F26&gt;F25,E26,E25),"")</f>
        <v>0</v>
      </c>
      <c r="I25" s="73">
        <v>0</v>
      </c>
      <c r="J25" s="3"/>
      <c r="K25" s="58"/>
      <c r="L25" s="3"/>
      <c r="M25" s="69"/>
      <c r="N25" s="80"/>
      <c r="O25" s="58"/>
      <c r="P25" s="104"/>
      <c r="Q25" s="69"/>
      <c r="R25" s="84"/>
      <c r="S25" s="3"/>
    </row>
    <row r="26" spans="1:19" ht="20.25" customHeight="1" thickBot="1" thickTop="1">
      <c r="A26" s="63">
        <v>24</v>
      </c>
      <c r="B26" s="85"/>
      <c r="C26" s="65"/>
      <c r="D26" s="66">
        <v>23</v>
      </c>
      <c r="E26" s="72">
        <f t="shared" si="0"/>
        <v>0</v>
      </c>
      <c r="F26" s="73"/>
      <c r="G26" s="55"/>
      <c r="H26" s="77" t="s">
        <v>183</v>
      </c>
      <c r="I26" s="69"/>
      <c r="J26" s="3"/>
      <c r="K26" s="58"/>
      <c r="L26" s="3"/>
      <c r="M26" s="69"/>
      <c r="N26" s="3"/>
      <c r="O26" s="78">
        <v>2</v>
      </c>
      <c r="P26" s="67" t="str">
        <f>IF(Tour3=1,IF(M23&gt;M22,L23,L22),"")</f>
        <v>HAYE MATHIS</v>
      </c>
      <c r="Q26" s="68">
        <v>6</v>
      </c>
      <c r="R26" s="105"/>
      <c r="S26" s="3"/>
    </row>
    <row r="27" spans="1:19" ht="20.25" customHeight="1" thickBot="1" thickTop="1">
      <c r="A27" s="63">
        <v>25</v>
      </c>
      <c r="B27" s="79"/>
      <c r="C27" s="65"/>
      <c r="D27" s="66">
        <v>3</v>
      </c>
      <c r="E27" s="67" t="str">
        <f t="shared" si="0"/>
        <v>PROUST LOUIS-CORENTIN</v>
      </c>
      <c r="F27" s="68"/>
      <c r="G27" s="55"/>
      <c r="H27" s="3"/>
      <c r="I27" s="69"/>
      <c r="J27" s="3"/>
      <c r="K27" s="58"/>
      <c r="L27" s="3"/>
      <c r="M27" s="69"/>
      <c r="N27" s="80"/>
      <c r="O27" s="81">
        <v>3</v>
      </c>
      <c r="P27" s="72" t="str">
        <f>IF(Tour3=1,IF(M31&gt;M30,L31,L30),"")</f>
        <v>PROUST LOUIS-CORENTIN</v>
      </c>
      <c r="Q27" s="73">
        <v>5</v>
      </c>
      <c r="R27" s="58"/>
      <c r="S27" s="3"/>
    </row>
    <row r="28" spans="1:19" ht="20.25" customHeight="1" thickBot="1" thickTop="1">
      <c r="A28" s="63">
        <v>26</v>
      </c>
      <c r="B28" s="79"/>
      <c r="C28" s="65"/>
      <c r="D28" s="66">
        <v>30</v>
      </c>
      <c r="E28" s="72">
        <f t="shared" si="0"/>
        <v>0</v>
      </c>
      <c r="F28" s="73"/>
      <c r="G28" s="74">
        <v>3</v>
      </c>
      <c r="H28" s="67" t="str">
        <f>IF(Tour1=1,IF(F28&gt;F27,E28,E27),"")</f>
        <v>PROUST LOUIS-CORENTIN</v>
      </c>
      <c r="I28" s="68">
        <v>6</v>
      </c>
      <c r="J28" s="3"/>
      <c r="K28" s="58"/>
      <c r="L28" s="3"/>
      <c r="M28" s="69"/>
      <c r="N28" s="80"/>
      <c r="O28" s="58"/>
      <c r="P28" s="77" t="s">
        <v>184</v>
      </c>
      <c r="Q28" s="69"/>
      <c r="R28" s="58"/>
      <c r="S28" s="3"/>
    </row>
    <row r="29" spans="1:19" ht="20.25" customHeight="1" thickBot="1" thickTop="1">
      <c r="A29" s="63">
        <v>27</v>
      </c>
      <c r="B29" s="85"/>
      <c r="C29" s="65"/>
      <c r="D29" s="66">
        <v>14</v>
      </c>
      <c r="E29" s="67">
        <f t="shared" si="0"/>
        <v>0</v>
      </c>
      <c r="F29" s="68"/>
      <c r="G29" s="75">
        <v>14</v>
      </c>
      <c r="H29" s="72">
        <f>IF(Tour1=1,IF(F30&gt;F29,E30,E29),"")</f>
        <v>0</v>
      </c>
      <c r="I29" s="73">
        <v>0</v>
      </c>
      <c r="J29" s="76"/>
      <c r="K29" s="58"/>
      <c r="L29" s="3"/>
      <c r="M29" s="69"/>
      <c r="N29" s="80"/>
      <c r="O29" s="58"/>
      <c r="P29" s="3"/>
      <c r="Q29" s="69"/>
      <c r="R29" s="58"/>
      <c r="S29" s="3"/>
    </row>
    <row r="30" spans="1:19" ht="20.25" customHeight="1" thickBot="1" thickTop="1">
      <c r="A30" s="63">
        <v>28</v>
      </c>
      <c r="B30" s="85"/>
      <c r="C30" s="65"/>
      <c r="D30" s="66">
        <v>19</v>
      </c>
      <c r="E30" s="72">
        <f t="shared" si="0"/>
        <v>0</v>
      </c>
      <c r="F30" s="73"/>
      <c r="G30" s="55"/>
      <c r="H30" s="77" t="s">
        <v>176</v>
      </c>
      <c r="I30" s="69"/>
      <c r="J30" s="3"/>
      <c r="K30" s="78">
        <v>3</v>
      </c>
      <c r="L30" s="86" t="str">
        <f>IF(Tour2=1,IF(I29&gt;I28,H29,H28),"")</f>
        <v>PROUST LOUIS-CORENTIN</v>
      </c>
      <c r="M30" s="87">
        <v>7</v>
      </c>
      <c r="N30" s="82"/>
      <c r="O30" s="58"/>
      <c r="P30" s="3"/>
      <c r="Q30" s="69"/>
      <c r="R30" s="58"/>
      <c r="S30" s="3"/>
    </row>
    <row r="31" spans="1:19" ht="20.25" customHeight="1" thickBot="1" thickTop="1">
      <c r="A31" s="63">
        <v>29</v>
      </c>
      <c r="B31" s="85"/>
      <c r="C31" s="65"/>
      <c r="D31" s="66">
        <v>6</v>
      </c>
      <c r="E31" s="67" t="str">
        <f t="shared" si="0"/>
        <v>PICHON TOURY JULES</v>
      </c>
      <c r="F31" s="68"/>
      <c r="G31" s="55"/>
      <c r="H31" s="3"/>
      <c r="I31" s="69"/>
      <c r="J31" s="80"/>
      <c r="K31" s="81">
        <v>6</v>
      </c>
      <c r="L31" s="88" t="str">
        <f>IF(Tour2=1,IF(I33&gt;I32,H33,H32),"")</f>
        <v>PICHON TOURY JULES</v>
      </c>
      <c r="M31" s="89">
        <v>1</v>
      </c>
      <c r="N31" s="3"/>
      <c r="O31" s="58"/>
      <c r="P31" s="3"/>
      <c r="Q31" s="69"/>
      <c r="R31" s="58"/>
      <c r="S31" s="3"/>
    </row>
    <row r="32" spans="1:19" ht="20.25" customHeight="1" thickBot="1" thickTop="1">
      <c r="A32" s="63">
        <v>30</v>
      </c>
      <c r="B32" s="85"/>
      <c r="C32" s="65"/>
      <c r="D32" s="66">
        <v>27</v>
      </c>
      <c r="E32" s="72">
        <f t="shared" si="0"/>
        <v>0</v>
      </c>
      <c r="F32" s="73"/>
      <c r="G32" s="74">
        <v>6</v>
      </c>
      <c r="H32" s="67" t="str">
        <f>IF(Tour1=1,IF(F32&gt;F31,E32,E31),"")</f>
        <v>PICHON TOURY JULES</v>
      </c>
      <c r="I32" s="68">
        <v>6</v>
      </c>
      <c r="J32" s="82"/>
      <c r="K32" s="58"/>
      <c r="L32" s="77" t="s">
        <v>184</v>
      </c>
      <c r="M32" s="69"/>
      <c r="N32" s="3"/>
      <c r="O32" s="58"/>
      <c r="P32" s="3"/>
      <c r="Q32" s="69"/>
      <c r="R32" s="58"/>
      <c r="S32" s="3"/>
    </row>
    <row r="33" spans="1:19" ht="20.25" customHeight="1" thickBot="1" thickTop="1">
      <c r="A33" s="63">
        <v>31</v>
      </c>
      <c r="B33" s="85"/>
      <c r="C33" s="65"/>
      <c r="D33" s="66">
        <v>11</v>
      </c>
      <c r="E33" s="67">
        <f t="shared" si="0"/>
        <v>0</v>
      </c>
      <c r="F33" s="68"/>
      <c r="G33" s="75">
        <v>11</v>
      </c>
      <c r="H33" s="72">
        <f>IF(Tour1=1,IF(F34&gt;F33,E34,E33),"")</f>
        <v>0</v>
      </c>
      <c r="I33" s="73">
        <v>0</v>
      </c>
      <c r="J33" s="3"/>
      <c r="K33" s="58"/>
      <c r="L33" s="3"/>
      <c r="M33" s="69"/>
      <c r="N33" s="3"/>
      <c r="O33" s="58"/>
      <c r="P33" s="3"/>
      <c r="Q33" s="69"/>
      <c r="R33" s="58"/>
      <c r="S33" s="3"/>
    </row>
    <row r="34" spans="1:19" ht="20.25" customHeight="1" thickBot="1">
      <c r="A34" s="63">
        <v>32</v>
      </c>
      <c r="B34" s="85"/>
      <c r="C34" s="65"/>
      <c r="D34" s="66">
        <v>22</v>
      </c>
      <c r="E34" s="72">
        <f t="shared" si="0"/>
        <v>0</v>
      </c>
      <c r="F34" s="73"/>
      <c r="G34" s="106"/>
      <c r="H34" s="107" t="s">
        <v>184</v>
      </c>
      <c r="I34" s="108"/>
      <c r="J34" s="3"/>
      <c r="K34" s="58"/>
      <c r="L34" s="3"/>
      <c r="M34" s="69"/>
      <c r="N34" s="3"/>
      <c r="O34" s="58"/>
      <c r="P34" s="3"/>
      <c r="Q34" s="69"/>
      <c r="R34" s="58"/>
      <c r="S34" s="3"/>
    </row>
    <row r="35" spans="1:19" ht="13.5" thickTop="1">
      <c r="A35" s="38"/>
      <c r="C35" s="38"/>
      <c r="D35" s="109"/>
      <c r="E35" s="107"/>
      <c r="F35" s="62"/>
      <c r="G35" s="55"/>
      <c r="H35" s="107"/>
      <c r="I35" s="62"/>
      <c r="J35" s="3"/>
      <c r="K35" s="58"/>
      <c r="M35" s="62"/>
      <c r="O35" s="110"/>
      <c r="Q35" s="62"/>
      <c r="R35" s="58"/>
      <c r="S35" s="3"/>
    </row>
    <row r="36" spans="1:19" ht="12.75">
      <c r="A36" s="63"/>
      <c r="B36" s="63"/>
      <c r="C36" s="63"/>
      <c r="D36" s="111"/>
      <c r="E36" s="112" t="s">
        <v>174</v>
      </c>
      <c r="F36" s="113"/>
      <c r="G36" s="114"/>
      <c r="H36" s="112" t="s">
        <v>98</v>
      </c>
      <c r="I36" s="113"/>
      <c r="J36" s="60"/>
      <c r="K36" s="114"/>
      <c r="L36" s="112" t="s">
        <v>99</v>
      </c>
      <c r="M36" s="113"/>
      <c r="N36" s="63"/>
      <c r="O36" s="111"/>
      <c r="P36" s="63" t="s">
        <v>175</v>
      </c>
      <c r="Q36" s="113"/>
      <c r="R36" s="114"/>
      <c r="S36" s="60"/>
    </row>
  </sheetData>
  <sheetProtection/>
  <mergeCells count="4">
    <mergeCell ref="J1:L1"/>
    <mergeCell ref="P3:Q3"/>
    <mergeCell ref="P4:Q4"/>
    <mergeCell ref="P5:Q5"/>
  </mergeCells>
  <printOptions/>
  <pageMargins left="0.5905511811023623" right="0.5905511811023623" top="0.5905511811023623" bottom="0.7874015748031497" header="0.5118110236220472" footer="0.5118110236220472"/>
  <pageSetup fitToHeight="1" fitToWidth="1" horizontalDpi="600" verticalDpi="600" orientation="landscape" paperSize="9" scale="7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PageLayoutView="0" workbookViewId="0" topLeftCell="A12">
      <selection activeCell="Q23" sqref="Q23"/>
    </sheetView>
  </sheetViews>
  <sheetFormatPr defaultColWidth="11.421875" defaultRowHeight="12.75"/>
  <cols>
    <col min="1" max="1" width="3.00390625" style="0" bestFit="1" customWidth="1"/>
    <col min="2" max="2" width="26.421875" style="0" customWidth="1"/>
    <col min="3" max="3" width="6.28125" style="0" bestFit="1" customWidth="1"/>
    <col min="4" max="4" width="4.140625" style="0" customWidth="1"/>
    <col min="5" max="5" width="23.421875" style="0" hidden="1" customWidth="1"/>
    <col min="6" max="6" width="5.57421875" style="0" hidden="1" customWidth="1"/>
    <col min="7" max="7" width="3.00390625" style="0" bestFit="1" customWidth="1"/>
    <col min="8" max="8" width="23.421875" style="0" bestFit="1" customWidth="1"/>
    <col min="9" max="9" width="5.57421875" style="0" bestFit="1" customWidth="1"/>
    <col min="10" max="10" width="2.421875" style="0" customWidth="1"/>
    <col min="11" max="11" width="2.00390625" style="0" bestFit="1" customWidth="1"/>
    <col min="12" max="12" width="23.421875" style="0" bestFit="1" customWidth="1"/>
    <col min="13" max="13" width="5.57421875" style="0" bestFit="1" customWidth="1"/>
    <col min="14" max="14" width="2.57421875" style="0" customWidth="1"/>
    <col min="15" max="15" width="2.00390625" style="0" bestFit="1" customWidth="1"/>
    <col min="16" max="16" width="23.421875" style="0" bestFit="1" customWidth="1"/>
    <col min="17" max="17" width="5.57421875" style="0" bestFit="1" customWidth="1"/>
    <col min="18" max="18" width="2.00390625" style="0" bestFit="1" customWidth="1"/>
  </cols>
  <sheetData>
    <row r="1" spans="1:19" ht="26.25" customHeight="1" thickBot="1" thickTop="1">
      <c r="A1" s="3"/>
      <c r="B1" s="3"/>
      <c r="C1" s="1"/>
      <c r="D1" s="52"/>
      <c r="E1" s="53"/>
      <c r="F1" s="54" t="s">
        <v>161</v>
      </c>
      <c r="G1" s="55"/>
      <c r="H1" s="56" t="s">
        <v>162</v>
      </c>
      <c r="I1" s="57" t="s">
        <v>163</v>
      </c>
      <c r="J1" s="168" t="s">
        <v>198</v>
      </c>
      <c r="K1" s="169"/>
      <c r="L1" s="170"/>
      <c r="M1" s="54" t="s">
        <v>164</v>
      </c>
      <c r="N1" s="3"/>
      <c r="O1" s="58"/>
      <c r="P1" s="3" t="s">
        <v>165</v>
      </c>
      <c r="Q1" s="59">
        <v>0</v>
      </c>
      <c r="R1" s="58"/>
      <c r="S1" s="3"/>
    </row>
    <row r="2" spans="1:19" ht="14.25" thickBot="1" thickTop="1">
      <c r="A2" s="60" t="s">
        <v>166</v>
      </c>
      <c r="B2" s="60" t="s">
        <v>108</v>
      </c>
      <c r="C2" s="60" t="s">
        <v>167</v>
      </c>
      <c r="D2" s="52"/>
      <c r="E2" s="3" t="s">
        <v>168</v>
      </c>
      <c r="F2" s="59">
        <v>1</v>
      </c>
      <c r="G2" s="55"/>
      <c r="H2" s="3" t="s">
        <v>168</v>
      </c>
      <c r="I2" s="59">
        <v>1</v>
      </c>
      <c r="J2" s="1"/>
      <c r="K2" s="52"/>
      <c r="L2" s="3" t="s">
        <v>168</v>
      </c>
      <c r="M2" s="59">
        <v>1</v>
      </c>
      <c r="N2" s="1"/>
      <c r="O2" s="52"/>
      <c r="P2" s="61" t="s">
        <v>169</v>
      </c>
      <c r="Q2" s="62"/>
      <c r="R2" s="58"/>
      <c r="S2" s="3"/>
    </row>
    <row r="3" spans="1:19" ht="20.25" customHeight="1" thickBot="1" thickTop="1">
      <c r="A3" s="63">
        <v>1</v>
      </c>
      <c r="B3" s="39" t="s">
        <v>64</v>
      </c>
      <c r="C3" s="39"/>
      <c r="D3" s="66">
        <v>21</v>
      </c>
      <c r="E3" s="67">
        <f>VLOOKUP(D3,matrice,2,)</f>
        <v>0</v>
      </c>
      <c r="F3" s="68"/>
      <c r="G3" s="55"/>
      <c r="H3" s="3"/>
      <c r="I3" s="69"/>
      <c r="J3" s="3"/>
      <c r="K3" s="58"/>
      <c r="L3" s="3"/>
      <c r="M3" s="3"/>
      <c r="N3" s="70"/>
      <c r="O3" s="71">
        <v>1</v>
      </c>
      <c r="P3" s="171">
        <f>IF(Podium=1,IF(Q18&gt;Q19,P18,P19),"")</f>
      </c>
      <c r="Q3" s="171">
        <f>IF(Podium=1,IF(R18&gt;R19,Q18,Q19),"")</f>
      </c>
      <c r="R3" s="58"/>
      <c r="S3" s="3"/>
    </row>
    <row r="4" spans="1:19" ht="20.25" customHeight="1" thickBot="1" thickTop="1">
      <c r="A4" s="63">
        <v>2</v>
      </c>
      <c r="B4" s="39" t="s">
        <v>56</v>
      </c>
      <c r="C4" s="39"/>
      <c r="D4" s="66">
        <v>12</v>
      </c>
      <c r="E4" s="72" t="str">
        <f aca="true" t="shared" si="0" ref="E4:E34">VLOOKUP(D4,matrice,2)</f>
        <v>DACALOR LEEA</v>
      </c>
      <c r="F4" s="73"/>
      <c r="G4" s="74">
        <v>12</v>
      </c>
      <c r="H4" s="67" t="str">
        <f>IF(Tour1=1,IF(F3&gt;F4,E3,E4),"")</f>
        <v>DACALOR LEEA</v>
      </c>
      <c r="I4" s="68">
        <v>0</v>
      </c>
      <c r="J4" s="3"/>
      <c r="K4" s="58"/>
      <c r="L4" s="3"/>
      <c r="M4" s="54"/>
      <c r="N4" s="70"/>
      <c r="O4" s="71">
        <v>2</v>
      </c>
      <c r="P4" s="171">
        <f>IF(Podium=1,IF(Q18&lt;Q19,P18,P19),"")</f>
      </c>
      <c r="Q4" s="171">
        <f>IF(Podium=1,IF(R18&lt;R19,Q18,Q19),"")</f>
      </c>
      <c r="R4" s="58"/>
      <c r="S4" s="3"/>
    </row>
    <row r="5" spans="1:19" ht="20.25" customHeight="1" thickBot="1" thickTop="1">
      <c r="A5" s="63">
        <v>3</v>
      </c>
      <c r="B5" s="39" t="s">
        <v>59</v>
      </c>
      <c r="C5" s="39"/>
      <c r="D5" s="66">
        <v>28</v>
      </c>
      <c r="E5" s="67">
        <f t="shared" si="0"/>
        <v>0</v>
      </c>
      <c r="F5" s="68"/>
      <c r="G5" s="75">
        <v>5</v>
      </c>
      <c r="H5" s="72" t="str">
        <f>IF(Tour1=1,IF(F5&gt;F6,E5,E6),"")</f>
        <v>MARCHAND CAMILLE</v>
      </c>
      <c r="I5" s="73">
        <v>6</v>
      </c>
      <c r="J5" s="76"/>
      <c r="K5" s="58"/>
      <c r="L5" s="3"/>
      <c r="M5" s="69"/>
      <c r="N5" s="3"/>
      <c r="O5" s="71">
        <v>3</v>
      </c>
      <c r="P5" s="171">
        <f>IF(Podium=1,IF(Q22&gt;Q23,P22,P23),"")</f>
      </c>
      <c r="Q5" s="171">
        <f>IF(Podium=1,IF(R22&gt;R23,Q22,Q23),"")</f>
      </c>
      <c r="R5" s="58"/>
      <c r="S5" s="3"/>
    </row>
    <row r="6" spans="1:19" ht="20.25" customHeight="1" thickBot="1" thickTop="1">
      <c r="A6" s="63">
        <v>4</v>
      </c>
      <c r="B6" s="39" t="s">
        <v>63</v>
      </c>
      <c r="C6" s="39"/>
      <c r="D6" s="66">
        <v>5</v>
      </c>
      <c r="E6" s="72" t="str">
        <f t="shared" si="0"/>
        <v>MARCHAND CAMILLE</v>
      </c>
      <c r="F6" s="73"/>
      <c r="G6" s="55"/>
      <c r="H6" s="77" t="s">
        <v>185</v>
      </c>
      <c r="I6" s="69"/>
      <c r="J6" s="3"/>
      <c r="K6" s="78">
        <v>5</v>
      </c>
      <c r="L6" s="67" t="str">
        <f>IF(Tour2=1,IF(I4&gt;I5,H4,H5),"")</f>
        <v>MARCHAND CAMILLE</v>
      </c>
      <c r="M6" s="68">
        <v>5</v>
      </c>
      <c r="N6" s="3"/>
      <c r="O6" s="58"/>
      <c r="P6" s="3"/>
      <c r="Q6" s="69" t="s">
        <v>171</v>
      </c>
      <c r="R6" s="58"/>
      <c r="S6" s="3"/>
    </row>
    <row r="7" spans="1:19" ht="20.25" customHeight="1" thickBot="1" thickTop="1">
      <c r="A7" s="63">
        <v>5</v>
      </c>
      <c r="B7" s="39" t="s">
        <v>61</v>
      </c>
      <c r="C7" s="39"/>
      <c r="D7" s="66">
        <v>20</v>
      </c>
      <c r="E7" s="67">
        <f t="shared" si="0"/>
        <v>0</v>
      </c>
      <c r="F7" s="68"/>
      <c r="G7" s="55"/>
      <c r="H7" s="3"/>
      <c r="I7" s="69"/>
      <c r="J7" s="80"/>
      <c r="K7" s="81">
        <v>4</v>
      </c>
      <c r="L7" s="72" t="str">
        <f>IF(Tour2=1,IF(I8&gt;I9,H8,H9),"")</f>
        <v>PREHU WATTEAU ALIENOR</v>
      </c>
      <c r="M7" s="73">
        <v>6</v>
      </c>
      <c r="N7" s="76"/>
      <c r="O7" s="58"/>
      <c r="P7" s="3" t="s">
        <v>168</v>
      </c>
      <c r="Q7" s="59">
        <v>1</v>
      </c>
      <c r="R7" s="58"/>
      <c r="S7" s="3"/>
    </row>
    <row r="8" spans="1:19" ht="20.25" customHeight="1" thickBot="1" thickTop="1">
      <c r="A8" s="63">
        <v>6</v>
      </c>
      <c r="B8" s="39" t="s">
        <v>68</v>
      </c>
      <c r="C8" s="39"/>
      <c r="D8" s="66">
        <v>13</v>
      </c>
      <c r="E8" s="72">
        <f t="shared" si="0"/>
        <v>0</v>
      </c>
      <c r="F8" s="73"/>
      <c r="G8" s="74">
        <v>13</v>
      </c>
      <c r="H8" s="67">
        <f>IF(Tour1=1,IF(F7&gt;F8,E7,E8),"")</f>
        <v>0</v>
      </c>
      <c r="I8" s="68">
        <v>0</v>
      </c>
      <c r="J8" s="82"/>
      <c r="K8" s="58"/>
      <c r="L8" s="77" t="s">
        <v>185</v>
      </c>
      <c r="M8" s="69"/>
      <c r="N8" s="80"/>
      <c r="O8" s="58"/>
      <c r="Q8" s="62"/>
      <c r="R8" s="58"/>
      <c r="S8" s="3"/>
    </row>
    <row r="9" spans="1:19" ht="20.25" customHeight="1" thickBot="1" thickTop="1">
      <c r="A9" s="63">
        <v>7</v>
      </c>
      <c r="B9" s="39" t="s">
        <v>57</v>
      </c>
      <c r="C9" s="39"/>
      <c r="D9" s="66">
        <v>29</v>
      </c>
      <c r="E9" s="67">
        <f t="shared" si="0"/>
        <v>0</v>
      </c>
      <c r="F9" s="68"/>
      <c r="G9" s="75">
        <v>4</v>
      </c>
      <c r="H9" s="72" t="str">
        <f>IF(Tour1=1,IF(F9&gt;F10,E9,E10),"")</f>
        <v>PREHU WATTEAU ALIENOR</v>
      </c>
      <c r="I9" s="73">
        <v>6</v>
      </c>
      <c r="J9" s="3"/>
      <c r="K9" s="58"/>
      <c r="L9" s="3"/>
      <c r="M9" s="69"/>
      <c r="N9" s="80"/>
      <c r="O9" s="58"/>
      <c r="Q9" s="62"/>
      <c r="R9" s="58"/>
      <c r="S9" s="3"/>
    </row>
    <row r="10" spans="1:19" ht="20.25" customHeight="1" thickBot="1" thickTop="1">
      <c r="A10" s="63">
        <v>8</v>
      </c>
      <c r="B10" s="39" t="s">
        <v>67</v>
      </c>
      <c r="C10" s="39"/>
      <c r="D10" s="66">
        <v>4</v>
      </c>
      <c r="E10" s="72" t="str">
        <f t="shared" si="0"/>
        <v>PREHU WATTEAU ALIENOR</v>
      </c>
      <c r="F10" s="73"/>
      <c r="G10" s="55"/>
      <c r="H10" s="77" t="s">
        <v>176</v>
      </c>
      <c r="I10" s="69"/>
      <c r="J10" s="3"/>
      <c r="K10" s="58"/>
      <c r="L10" s="3"/>
      <c r="M10" s="69"/>
      <c r="N10" s="3"/>
      <c r="O10" s="78">
        <v>4</v>
      </c>
      <c r="P10" s="67" t="str">
        <f>IF(Tour3=1,IF(M6&gt;M7,L6,L7),"")</f>
        <v>PREHU WATTEAU ALIENOR</v>
      </c>
      <c r="Q10" s="68">
        <v>6</v>
      </c>
      <c r="R10" s="58"/>
      <c r="S10" s="3"/>
    </row>
    <row r="11" spans="1:19" ht="20.25" customHeight="1" thickBot="1" thickTop="1">
      <c r="A11" s="63">
        <v>9</v>
      </c>
      <c r="B11" s="39" t="s">
        <v>60</v>
      </c>
      <c r="C11" s="39"/>
      <c r="D11" s="66">
        <v>24</v>
      </c>
      <c r="E11" s="67">
        <f t="shared" si="0"/>
        <v>0</v>
      </c>
      <c r="F11" s="68"/>
      <c r="G11" s="55"/>
      <c r="H11" s="3"/>
      <c r="I11" s="69"/>
      <c r="J11" s="3"/>
      <c r="K11" s="58"/>
      <c r="L11" s="3"/>
      <c r="M11" s="69"/>
      <c r="N11" s="80"/>
      <c r="O11" s="81">
        <v>1</v>
      </c>
      <c r="P11" s="72" t="str">
        <f>IF(Tour3=1,IF(M14&gt;M15,L14,L15),"")</f>
        <v>DACALOR QUITERIE</v>
      </c>
      <c r="Q11" s="73">
        <v>0</v>
      </c>
      <c r="R11" s="83"/>
      <c r="S11" s="3"/>
    </row>
    <row r="12" spans="1:19" ht="20.25" customHeight="1" thickBot="1" thickTop="1">
      <c r="A12" s="63">
        <v>10</v>
      </c>
      <c r="B12" s="39" t="s">
        <v>66</v>
      </c>
      <c r="C12" s="39"/>
      <c r="D12" s="66">
        <v>9</v>
      </c>
      <c r="E12" s="72" t="str">
        <f t="shared" si="0"/>
        <v>DACALOR QUITERIE</v>
      </c>
      <c r="F12" s="73"/>
      <c r="G12" s="74">
        <v>9</v>
      </c>
      <c r="H12" s="67" t="str">
        <f>IF(Tour1=1,IF(F11&gt;F12,E11,E12),"")</f>
        <v>DACALOR QUITERIE</v>
      </c>
      <c r="I12" s="68">
        <v>6</v>
      </c>
      <c r="J12" s="3"/>
      <c r="K12" s="58"/>
      <c r="L12" s="3"/>
      <c r="M12" s="69"/>
      <c r="N12" s="80"/>
      <c r="O12" s="58"/>
      <c r="P12" s="77" t="s">
        <v>186</v>
      </c>
      <c r="Q12" s="69"/>
      <c r="R12" s="84"/>
      <c r="S12" s="3"/>
    </row>
    <row r="13" spans="1:19" ht="20.25" customHeight="1" thickBot="1" thickTop="1">
      <c r="A13" s="63">
        <v>11</v>
      </c>
      <c r="B13" s="39" t="s">
        <v>204</v>
      </c>
      <c r="C13" s="39"/>
      <c r="D13" s="66">
        <v>25</v>
      </c>
      <c r="E13" s="67">
        <f t="shared" si="0"/>
        <v>0</v>
      </c>
      <c r="F13" s="68"/>
      <c r="G13" s="75">
        <v>8</v>
      </c>
      <c r="H13" s="72" t="str">
        <f>IF(Tour1=1,IF(F13&gt;F14,E13,E14),"")</f>
        <v>LECONTE CAMILLE</v>
      </c>
      <c r="I13" s="73">
        <v>2</v>
      </c>
      <c r="J13" s="76"/>
      <c r="K13" s="58"/>
      <c r="L13" s="3"/>
      <c r="M13" s="69"/>
      <c r="N13" s="80"/>
      <c r="O13" s="58"/>
      <c r="P13" s="3"/>
      <c r="Q13" s="69"/>
      <c r="R13" s="84"/>
      <c r="S13" s="3"/>
    </row>
    <row r="14" spans="1:19" ht="20.25" customHeight="1" thickBot="1" thickTop="1">
      <c r="A14" s="63">
        <v>12</v>
      </c>
      <c r="B14" s="39" t="s">
        <v>65</v>
      </c>
      <c r="C14" s="39"/>
      <c r="D14" s="66">
        <v>8</v>
      </c>
      <c r="E14" s="72" t="str">
        <f t="shared" si="0"/>
        <v>LECONTE CAMILLE</v>
      </c>
      <c r="F14" s="73"/>
      <c r="G14" s="55"/>
      <c r="H14" s="77" t="s">
        <v>186</v>
      </c>
      <c r="I14" s="69"/>
      <c r="J14" s="3"/>
      <c r="K14" s="78">
        <v>8</v>
      </c>
      <c r="L14" s="86" t="str">
        <f>IF(Tour2=1,IF(I12&gt;I13,H12,H13),"")</f>
        <v>DACALOR QUITERIE</v>
      </c>
      <c r="M14" s="87">
        <v>6</v>
      </c>
      <c r="N14" s="82"/>
      <c r="O14" s="58"/>
      <c r="P14" s="3"/>
      <c r="Q14" s="69"/>
      <c r="R14" s="84"/>
      <c r="S14" s="3"/>
    </row>
    <row r="15" spans="1:19" ht="20.25" customHeight="1" thickBot="1" thickTop="1">
      <c r="A15" s="63">
        <v>13</v>
      </c>
      <c r="B15" s="39"/>
      <c r="C15" s="39"/>
      <c r="D15" s="66">
        <v>17</v>
      </c>
      <c r="E15" s="67">
        <f t="shared" si="0"/>
        <v>0</v>
      </c>
      <c r="F15" s="68"/>
      <c r="G15" s="55"/>
      <c r="H15" s="3"/>
      <c r="I15" s="69"/>
      <c r="J15" s="80"/>
      <c r="K15" s="81">
        <v>1</v>
      </c>
      <c r="L15" s="88" t="str">
        <f>IF(Tour2=1,IF(I16&gt;I17,H16,H17),"")</f>
        <v>BLANCHETIERE EMMA</v>
      </c>
      <c r="M15" s="89">
        <v>0</v>
      </c>
      <c r="N15" s="3"/>
      <c r="O15" s="58"/>
      <c r="P15" s="3"/>
      <c r="Q15" s="69"/>
      <c r="R15" s="84"/>
      <c r="S15" s="3"/>
    </row>
    <row r="16" spans="1:19" ht="20.25" customHeight="1" thickBot="1" thickTop="1">
      <c r="A16" s="63">
        <v>14</v>
      </c>
      <c r="B16" s="64"/>
      <c r="C16" s="65"/>
      <c r="D16" s="66">
        <v>16</v>
      </c>
      <c r="E16" s="72">
        <f t="shared" si="0"/>
        <v>0</v>
      </c>
      <c r="F16" s="73"/>
      <c r="G16" s="74">
        <v>16</v>
      </c>
      <c r="H16" s="67">
        <f>IF(Tour1=1,IF(F15&gt;F16,E15,E16),"")</f>
        <v>0</v>
      </c>
      <c r="I16" s="68">
        <v>0</v>
      </c>
      <c r="J16" s="82"/>
      <c r="K16" s="58"/>
      <c r="L16" s="77" t="s">
        <v>186</v>
      </c>
      <c r="M16" s="69"/>
      <c r="N16" s="3"/>
      <c r="O16" s="58"/>
      <c r="P16" s="3"/>
      <c r="Q16" s="69"/>
      <c r="R16" s="84"/>
      <c r="S16" s="3"/>
    </row>
    <row r="17" spans="1:19" ht="20.25" customHeight="1" thickBot="1" thickTop="1">
      <c r="A17" s="63">
        <v>15</v>
      </c>
      <c r="B17" s="64"/>
      <c r="C17" s="65"/>
      <c r="D17" s="66">
        <v>32</v>
      </c>
      <c r="E17" s="67">
        <f t="shared" si="0"/>
        <v>0</v>
      </c>
      <c r="F17" s="68"/>
      <c r="G17" s="75">
        <v>1</v>
      </c>
      <c r="H17" s="72" t="str">
        <f>IF(Tour1=1,IF(F17&gt;F18,E17,E18),"")</f>
        <v>BLANCHETIERE EMMA</v>
      </c>
      <c r="I17" s="73">
        <v>6</v>
      </c>
      <c r="J17" s="3"/>
      <c r="K17" s="58"/>
      <c r="L17" s="3"/>
      <c r="M17" s="69"/>
      <c r="N17" s="3"/>
      <c r="O17" s="58"/>
      <c r="P17" s="90" t="s">
        <v>172</v>
      </c>
      <c r="Q17" s="69"/>
      <c r="R17" s="84"/>
      <c r="S17" s="3"/>
    </row>
    <row r="18" spans="1:19" ht="20.25" customHeight="1" thickBot="1" thickTop="1">
      <c r="A18" s="63">
        <v>16</v>
      </c>
      <c r="B18" s="79"/>
      <c r="C18" s="65"/>
      <c r="D18" s="66">
        <v>1</v>
      </c>
      <c r="E18" s="72" t="str">
        <f t="shared" si="0"/>
        <v>BLANCHETIERE EMMA</v>
      </c>
      <c r="F18" s="73"/>
      <c r="G18" s="55"/>
      <c r="H18" s="91" t="s">
        <v>176</v>
      </c>
      <c r="I18" s="92"/>
      <c r="J18" s="93"/>
      <c r="K18" s="94"/>
      <c r="L18" s="93"/>
      <c r="M18" s="92"/>
      <c r="N18" s="93"/>
      <c r="O18" s="95"/>
      <c r="P18" s="67" t="str">
        <f>IF(Tour4=1,IF(Q10&gt;Q11,P10,P11),"")</f>
        <v>PREHU WATTEAU ALIENOR</v>
      </c>
      <c r="Q18" s="68">
        <v>6</v>
      </c>
      <c r="R18" s="96">
        <v>1</v>
      </c>
      <c r="S18" s="97"/>
    </row>
    <row r="19" spans="1:19" ht="20.25" customHeight="1" thickBot="1" thickTop="1">
      <c r="A19" s="63">
        <v>17</v>
      </c>
      <c r="B19" s="79"/>
      <c r="C19" s="65"/>
      <c r="D19" s="66">
        <v>2</v>
      </c>
      <c r="E19" s="67" t="str">
        <f t="shared" si="0"/>
        <v>DAM VAN NHINH FLAVIE</v>
      </c>
      <c r="F19" s="68"/>
      <c r="G19" s="55"/>
      <c r="H19" s="98"/>
      <c r="I19" s="99"/>
      <c r="J19" s="98"/>
      <c r="K19" s="100"/>
      <c r="L19" s="98"/>
      <c r="M19" s="99"/>
      <c r="N19" s="98"/>
      <c r="O19" s="101"/>
      <c r="P19" s="72" t="str">
        <f>IF(Tour4=1,IF(Q27&gt;Q26,P27,P26),"")</f>
        <v>GALLONI MARGOT</v>
      </c>
      <c r="Q19" s="73">
        <v>4</v>
      </c>
      <c r="R19" s="102">
        <v>2</v>
      </c>
      <c r="S19" s="97"/>
    </row>
    <row r="20" spans="1:19" ht="20.25" customHeight="1" thickBot="1" thickTop="1">
      <c r="A20" s="63">
        <v>18</v>
      </c>
      <c r="B20" s="79"/>
      <c r="C20" s="65"/>
      <c r="D20" s="66">
        <v>31</v>
      </c>
      <c r="E20" s="72">
        <f t="shared" si="0"/>
        <v>0</v>
      </c>
      <c r="F20" s="73"/>
      <c r="G20" s="74">
        <v>2</v>
      </c>
      <c r="H20" s="67" t="str">
        <f>IF(Tour1=1,IF(F20&gt;F19,E20,E19),"")</f>
        <v>DAM VAN NHINH FLAVIE</v>
      </c>
      <c r="I20" s="68">
        <v>6</v>
      </c>
      <c r="J20" s="3"/>
      <c r="K20" s="58"/>
      <c r="L20" s="3"/>
      <c r="M20" s="69"/>
      <c r="N20" s="3"/>
      <c r="O20" s="58"/>
      <c r="P20" s="77" t="s">
        <v>187</v>
      </c>
      <c r="Q20" s="69"/>
      <c r="R20" s="84"/>
      <c r="S20" s="3"/>
    </row>
    <row r="21" spans="1:19" ht="20.25" customHeight="1" thickBot="1" thickTop="1">
      <c r="A21" s="63">
        <v>19</v>
      </c>
      <c r="B21" s="79"/>
      <c r="C21" s="65"/>
      <c r="D21" s="66">
        <v>15</v>
      </c>
      <c r="E21" s="67">
        <f t="shared" si="0"/>
        <v>0</v>
      </c>
      <c r="F21" s="68"/>
      <c r="G21" s="75">
        <v>15</v>
      </c>
      <c r="H21" s="72">
        <f>IF(Tour1=1,IF(F22&gt;F21,E22,E21),"")</f>
        <v>0</v>
      </c>
      <c r="I21" s="73">
        <v>0</v>
      </c>
      <c r="J21" s="76"/>
      <c r="K21" s="58"/>
      <c r="L21" s="3"/>
      <c r="M21" s="69"/>
      <c r="N21" s="3"/>
      <c r="O21" s="58"/>
      <c r="P21" s="90" t="s">
        <v>173</v>
      </c>
      <c r="Q21" s="69"/>
      <c r="R21" s="84"/>
      <c r="S21" s="3"/>
    </row>
    <row r="22" spans="1:19" ht="20.25" customHeight="1" thickBot="1" thickTop="1">
      <c r="A22" s="63">
        <v>20</v>
      </c>
      <c r="B22" s="79"/>
      <c r="C22" s="65"/>
      <c r="D22" s="66">
        <v>18</v>
      </c>
      <c r="E22" s="72">
        <f t="shared" si="0"/>
        <v>0</v>
      </c>
      <c r="F22" s="73"/>
      <c r="G22" s="55"/>
      <c r="H22" s="77" t="s">
        <v>176</v>
      </c>
      <c r="I22" s="69"/>
      <c r="J22" s="3"/>
      <c r="K22" s="78">
        <v>2</v>
      </c>
      <c r="L22" s="86" t="str">
        <f>IF(Tour2=1,IF(I21&gt;I20,H21,H20),"")</f>
        <v>DAM VAN NHINH FLAVIE</v>
      </c>
      <c r="M22" s="87">
        <v>0</v>
      </c>
      <c r="N22" s="3"/>
      <c r="O22" s="58"/>
      <c r="P22" s="67" t="str">
        <f>IF(Tour4=1,IF(Q10&gt;Q11,P11,P10),"")</f>
        <v>DACALOR QUITERIE</v>
      </c>
      <c r="Q22" s="68">
        <v>3</v>
      </c>
      <c r="R22" s="84"/>
      <c r="S22" s="3"/>
    </row>
    <row r="23" spans="1:19" ht="20.25" customHeight="1" thickBot="1" thickTop="1">
      <c r="A23" s="63">
        <v>21</v>
      </c>
      <c r="B23" s="85"/>
      <c r="C23" s="65"/>
      <c r="D23" s="66">
        <v>7</v>
      </c>
      <c r="E23" s="67" t="str">
        <f t="shared" si="0"/>
        <v>LEGRAND SIBYLLE</v>
      </c>
      <c r="F23" s="68"/>
      <c r="G23" s="55"/>
      <c r="H23" s="3"/>
      <c r="I23" s="69"/>
      <c r="J23" s="80"/>
      <c r="K23" s="81">
        <v>7</v>
      </c>
      <c r="L23" s="88" t="str">
        <f>IF(Tour2=1,IF(I25&gt;I24,H25,H24),"")</f>
        <v>LEGRAND SIBYLLE</v>
      </c>
      <c r="M23" s="89">
        <v>6</v>
      </c>
      <c r="N23" s="76"/>
      <c r="O23" s="58"/>
      <c r="P23" s="72" t="str">
        <f>IF(Tour4=1,IF(Q26&lt;Q27,P26,P27),"")</f>
        <v>LEGRAND SIBYLLE</v>
      </c>
      <c r="Q23" s="73">
        <v>7</v>
      </c>
      <c r="R23" s="84"/>
      <c r="S23" s="3"/>
    </row>
    <row r="24" spans="1:19" ht="20.25" customHeight="1" thickBot="1" thickTop="1">
      <c r="A24" s="63">
        <v>22</v>
      </c>
      <c r="B24" s="79"/>
      <c r="C24" s="65"/>
      <c r="D24" s="66">
        <v>26</v>
      </c>
      <c r="E24" s="72">
        <f t="shared" si="0"/>
        <v>0</v>
      </c>
      <c r="F24" s="73"/>
      <c r="G24" s="74">
        <v>7</v>
      </c>
      <c r="H24" s="67" t="str">
        <f>IF(Tour1=1,IF(F24&gt;F23,E24,E23),"")</f>
        <v>LEGRAND SIBYLLE</v>
      </c>
      <c r="I24" s="68">
        <v>7</v>
      </c>
      <c r="J24" s="82"/>
      <c r="K24" s="58"/>
      <c r="L24" s="77" t="s">
        <v>187</v>
      </c>
      <c r="M24" s="69"/>
      <c r="N24" s="80"/>
      <c r="O24" s="58"/>
      <c r="P24" s="77" t="s">
        <v>186</v>
      </c>
      <c r="Q24" s="103"/>
      <c r="R24" s="84"/>
      <c r="S24" s="3"/>
    </row>
    <row r="25" spans="1:19" ht="20.25" customHeight="1" thickBot="1" thickTop="1">
      <c r="A25" s="63">
        <v>23</v>
      </c>
      <c r="B25" s="79"/>
      <c r="C25" s="65"/>
      <c r="D25" s="66">
        <v>10</v>
      </c>
      <c r="E25" s="67" t="str">
        <f t="shared" si="0"/>
        <v>BERTHOLLE MÉLISSA</v>
      </c>
      <c r="F25" s="68"/>
      <c r="G25" s="75">
        <v>10</v>
      </c>
      <c r="H25" s="72" t="str">
        <f>IF(Tour1=1,IF(F26&gt;F25,E26,E25),"")</f>
        <v>BERTHOLLE MÉLISSA</v>
      </c>
      <c r="I25" s="73">
        <v>1</v>
      </c>
      <c r="J25" s="3"/>
      <c r="K25" s="58"/>
      <c r="L25" s="3"/>
      <c r="M25" s="69"/>
      <c r="N25" s="80"/>
      <c r="O25" s="58"/>
      <c r="P25" s="104"/>
      <c r="Q25" s="69"/>
      <c r="R25" s="84"/>
      <c r="S25" s="3"/>
    </row>
    <row r="26" spans="1:19" ht="20.25" customHeight="1" thickBot="1" thickTop="1">
      <c r="A26" s="63">
        <v>24</v>
      </c>
      <c r="B26" s="85"/>
      <c r="C26" s="65"/>
      <c r="D26" s="66">
        <v>23</v>
      </c>
      <c r="E26" s="72">
        <f t="shared" si="0"/>
        <v>0</v>
      </c>
      <c r="F26" s="73"/>
      <c r="G26" s="55"/>
      <c r="H26" s="77" t="s">
        <v>187</v>
      </c>
      <c r="I26" s="69"/>
      <c r="J26" s="3"/>
      <c r="K26" s="58"/>
      <c r="L26" s="3"/>
      <c r="M26" s="69"/>
      <c r="N26" s="3"/>
      <c r="O26" s="78">
        <v>2</v>
      </c>
      <c r="P26" s="67" t="str">
        <f>IF(Tour3=1,IF(M23&gt;M22,L23,L22),"")</f>
        <v>LEGRAND SIBYLLE</v>
      </c>
      <c r="Q26" s="68">
        <v>5</v>
      </c>
      <c r="R26" s="105"/>
      <c r="S26" s="3"/>
    </row>
    <row r="27" spans="1:19" ht="20.25" customHeight="1" thickBot="1" thickTop="1">
      <c r="A27" s="63">
        <v>25</v>
      </c>
      <c r="B27" s="79"/>
      <c r="C27" s="65"/>
      <c r="D27" s="66">
        <v>3</v>
      </c>
      <c r="E27" s="67" t="str">
        <f t="shared" si="0"/>
        <v>GALLONI MARGOT</v>
      </c>
      <c r="F27" s="68"/>
      <c r="G27" s="55"/>
      <c r="H27" s="3"/>
      <c r="I27" s="69"/>
      <c r="J27" s="3"/>
      <c r="K27" s="58"/>
      <c r="L27" s="3"/>
      <c r="M27" s="69"/>
      <c r="N27" s="80"/>
      <c r="O27" s="81">
        <v>3</v>
      </c>
      <c r="P27" s="72" t="str">
        <f>IF(Tour3=1,IF(M31&gt;M30,L31,L30),"")</f>
        <v>GALLONI MARGOT</v>
      </c>
      <c r="Q27" s="73">
        <v>6</v>
      </c>
      <c r="R27" s="58"/>
      <c r="S27" s="3"/>
    </row>
    <row r="28" spans="1:19" ht="20.25" customHeight="1" thickBot="1" thickTop="1">
      <c r="A28" s="63">
        <v>26</v>
      </c>
      <c r="B28" s="79"/>
      <c r="C28" s="65"/>
      <c r="D28" s="66">
        <v>30</v>
      </c>
      <c r="E28" s="72">
        <f t="shared" si="0"/>
        <v>0</v>
      </c>
      <c r="F28" s="73"/>
      <c r="G28" s="74">
        <v>3</v>
      </c>
      <c r="H28" s="67" t="str">
        <f>IF(Tour1=1,IF(F28&gt;F27,E28,E27),"")</f>
        <v>GALLONI MARGOT</v>
      </c>
      <c r="I28" s="68">
        <v>6</v>
      </c>
      <c r="J28" s="3"/>
      <c r="K28" s="58"/>
      <c r="L28" s="3"/>
      <c r="M28" s="69"/>
      <c r="N28" s="80"/>
      <c r="O28" s="58"/>
      <c r="P28" s="77" t="s">
        <v>187</v>
      </c>
      <c r="Q28" s="69"/>
      <c r="R28" s="58"/>
      <c r="S28" s="3"/>
    </row>
    <row r="29" spans="1:19" ht="20.25" customHeight="1" thickBot="1" thickTop="1">
      <c r="A29" s="63">
        <v>27</v>
      </c>
      <c r="B29" s="85"/>
      <c r="C29" s="65"/>
      <c r="D29" s="66">
        <v>14</v>
      </c>
      <c r="E29" s="67">
        <f t="shared" si="0"/>
        <v>0</v>
      </c>
      <c r="F29" s="68"/>
      <c r="G29" s="75">
        <v>14</v>
      </c>
      <c r="H29" s="72">
        <f>IF(Tour1=1,IF(F30&gt;F29,E30,E29),"")</f>
        <v>0</v>
      </c>
      <c r="I29" s="73">
        <v>0</v>
      </c>
      <c r="J29" s="76"/>
      <c r="K29" s="58"/>
      <c r="L29" s="3"/>
      <c r="M29" s="69"/>
      <c r="N29" s="80"/>
      <c r="O29" s="58"/>
      <c r="P29" s="3"/>
      <c r="Q29" s="69"/>
      <c r="R29" s="58"/>
      <c r="S29" s="3"/>
    </row>
    <row r="30" spans="1:19" ht="20.25" customHeight="1" thickBot="1" thickTop="1">
      <c r="A30" s="63">
        <v>28</v>
      </c>
      <c r="B30" s="85"/>
      <c r="C30" s="65"/>
      <c r="D30" s="66">
        <v>19</v>
      </c>
      <c r="E30" s="72">
        <f t="shared" si="0"/>
        <v>0</v>
      </c>
      <c r="F30" s="73"/>
      <c r="G30" s="55"/>
      <c r="H30" s="77" t="s">
        <v>176</v>
      </c>
      <c r="I30" s="69"/>
      <c r="J30" s="3"/>
      <c r="K30" s="78">
        <v>3</v>
      </c>
      <c r="L30" s="86" t="str">
        <f>IF(Tour2=1,IF(I29&gt;I28,H29,H28),"")</f>
        <v>GALLONI MARGOT</v>
      </c>
      <c r="M30" s="87">
        <v>6</v>
      </c>
      <c r="N30" s="82"/>
      <c r="O30" s="58"/>
      <c r="P30" s="3"/>
      <c r="Q30" s="69"/>
      <c r="R30" s="58"/>
      <c r="S30" s="3"/>
    </row>
    <row r="31" spans="1:19" ht="20.25" customHeight="1" thickBot="1" thickTop="1">
      <c r="A31" s="63">
        <v>29</v>
      </c>
      <c r="B31" s="85"/>
      <c r="C31" s="65"/>
      <c r="D31" s="66">
        <v>6</v>
      </c>
      <c r="E31" s="67" t="str">
        <f t="shared" si="0"/>
        <v>BOUCHER MATHILDE</v>
      </c>
      <c r="F31" s="68"/>
      <c r="G31" s="55"/>
      <c r="H31" s="3"/>
      <c r="I31" s="69"/>
      <c r="J31" s="80"/>
      <c r="K31" s="81">
        <v>6</v>
      </c>
      <c r="L31" s="88" t="str">
        <f>IF(Tour2=1,IF(I33&gt;I32,H33,H32),"")</f>
        <v>BOUCHER MATHILDE</v>
      </c>
      <c r="M31" s="89">
        <v>4</v>
      </c>
      <c r="N31" s="3"/>
      <c r="O31" s="58"/>
      <c r="P31" s="3"/>
      <c r="Q31" s="69"/>
      <c r="R31" s="58"/>
      <c r="S31" s="3"/>
    </row>
    <row r="32" spans="1:19" ht="20.25" customHeight="1" thickBot="1" thickTop="1">
      <c r="A32" s="63">
        <v>30</v>
      </c>
      <c r="B32" s="85"/>
      <c r="C32" s="65"/>
      <c r="D32" s="66">
        <v>27</v>
      </c>
      <c r="E32" s="72">
        <f t="shared" si="0"/>
        <v>0</v>
      </c>
      <c r="F32" s="73"/>
      <c r="G32" s="74">
        <v>6</v>
      </c>
      <c r="H32" s="67" t="str">
        <f>IF(Tour1=1,IF(F32&gt;F31,E32,E31),"")</f>
        <v>BOUCHER MATHILDE</v>
      </c>
      <c r="I32" s="68">
        <v>6</v>
      </c>
      <c r="J32" s="82"/>
      <c r="K32" s="58"/>
      <c r="L32" s="77" t="s">
        <v>188</v>
      </c>
      <c r="M32" s="69"/>
      <c r="N32" s="3"/>
      <c r="O32" s="58"/>
      <c r="P32" s="3"/>
      <c r="Q32" s="69"/>
      <c r="R32" s="58"/>
      <c r="S32" s="3"/>
    </row>
    <row r="33" spans="1:19" ht="20.25" customHeight="1" thickBot="1" thickTop="1">
      <c r="A33" s="63">
        <v>31</v>
      </c>
      <c r="B33" s="85"/>
      <c r="C33" s="65"/>
      <c r="D33" s="66">
        <v>11</v>
      </c>
      <c r="E33" s="67" t="str">
        <f t="shared" si="0"/>
        <v>DIMITRIADES JUSTINE</v>
      </c>
      <c r="F33" s="68"/>
      <c r="G33" s="75">
        <v>11</v>
      </c>
      <c r="H33" s="72" t="str">
        <f>IF(Tour1=1,IF(F34&gt;F33,E34,E33),"")</f>
        <v>DIMITRIADES JUSTINE</v>
      </c>
      <c r="I33" s="73">
        <v>4</v>
      </c>
      <c r="J33" s="3"/>
      <c r="K33" s="58"/>
      <c r="L33" s="3"/>
      <c r="M33" s="69"/>
      <c r="N33" s="3"/>
      <c r="O33" s="58"/>
      <c r="P33" s="3"/>
      <c r="Q33" s="69"/>
      <c r="R33" s="58"/>
      <c r="S33" s="3"/>
    </row>
    <row r="34" spans="1:19" ht="20.25" customHeight="1" thickBot="1">
      <c r="A34" s="63">
        <v>32</v>
      </c>
      <c r="B34" s="85"/>
      <c r="C34" s="65"/>
      <c r="D34" s="66">
        <v>22</v>
      </c>
      <c r="E34" s="72">
        <f t="shared" si="0"/>
        <v>0</v>
      </c>
      <c r="F34" s="73"/>
      <c r="G34" s="106"/>
      <c r="H34" s="107" t="s">
        <v>188</v>
      </c>
      <c r="I34" s="108"/>
      <c r="J34" s="3"/>
      <c r="K34" s="58"/>
      <c r="L34" s="3"/>
      <c r="M34" s="69"/>
      <c r="N34" s="3"/>
      <c r="O34" s="58"/>
      <c r="P34" s="3"/>
      <c r="Q34" s="69"/>
      <c r="R34" s="58"/>
      <c r="S34" s="3"/>
    </row>
    <row r="35" spans="1:19" ht="13.5" thickTop="1">
      <c r="A35" s="38"/>
      <c r="C35" s="38"/>
      <c r="D35" s="109"/>
      <c r="E35" s="107"/>
      <c r="F35" s="62"/>
      <c r="G35" s="55"/>
      <c r="H35" s="107"/>
      <c r="I35" s="62"/>
      <c r="J35" s="3"/>
      <c r="K35" s="58"/>
      <c r="M35" s="62"/>
      <c r="O35" s="110"/>
      <c r="Q35" s="62"/>
      <c r="R35" s="58"/>
      <c r="S35" s="3"/>
    </row>
    <row r="36" spans="1:19" ht="12.75">
      <c r="A36" s="63"/>
      <c r="B36" s="63"/>
      <c r="C36" s="63"/>
      <c r="D36" s="111"/>
      <c r="E36" s="112" t="s">
        <v>174</v>
      </c>
      <c r="F36" s="113"/>
      <c r="G36" s="114"/>
      <c r="H36" s="112" t="s">
        <v>98</v>
      </c>
      <c r="I36" s="113"/>
      <c r="J36" s="60"/>
      <c r="K36" s="114"/>
      <c r="L36" s="112" t="s">
        <v>99</v>
      </c>
      <c r="M36" s="113"/>
      <c r="N36" s="63"/>
      <c r="O36" s="111"/>
      <c r="P36" s="63" t="s">
        <v>175</v>
      </c>
      <c r="Q36" s="113"/>
      <c r="R36" s="114"/>
      <c r="S36" s="60"/>
    </row>
  </sheetData>
  <sheetProtection/>
  <mergeCells count="4">
    <mergeCell ref="J1:L1"/>
    <mergeCell ref="P3:Q3"/>
    <mergeCell ref="P4:Q4"/>
    <mergeCell ref="P5:Q5"/>
  </mergeCells>
  <printOptions/>
  <pageMargins left="0.5905511811023623" right="0.5905511811023623" top="0.5905511811023623" bottom="0.7874015748031497" header="0.5118110236220472" footer="0.5118110236220472"/>
  <pageSetup fitToHeight="1" fitToWidth="1" horizontalDpi="600" verticalDpi="600" orientation="landscape" paperSize="9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PageLayoutView="0" workbookViewId="0" topLeftCell="A14">
      <selection activeCell="Q19" sqref="Q19"/>
    </sheetView>
  </sheetViews>
  <sheetFormatPr defaultColWidth="11.421875" defaultRowHeight="12.75"/>
  <cols>
    <col min="1" max="1" width="3.00390625" style="0" bestFit="1" customWidth="1"/>
    <col min="2" max="2" width="26.421875" style="0" customWidth="1"/>
    <col min="3" max="3" width="6.28125" style="0" bestFit="1" customWidth="1"/>
    <col min="4" max="4" width="4.140625" style="0" customWidth="1"/>
    <col min="5" max="5" width="23.421875" style="0" hidden="1" customWidth="1"/>
    <col min="6" max="6" width="5.57421875" style="0" hidden="1" customWidth="1"/>
    <col min="7" max="7" width="3.00390625" style="0" hidden="1" customWidth="1"/>
    <col min="8" max="8" width="23.421875" style="0" hidden="1" customWidth="1"/>
    <col min="9" max="9" width="5.57421875" style="0" hidden="1" customWidth="1"/>
    <col min="10" max="10" width="2.421875" style="0" hidden="1" customWidth="1"/>
    <col min="11" max="11" width="2.00390625" style="0" hidden="1" customWidth="1"/>
    <col min="12" max="12" width="23.421875" style="0" bestFit="1" customWidth="1"/>
    <col min="13" max="13" width="5.57421875" style="0" bestFit="1" customWidth="1"/>
    <col min="14" max="14" width="2.57421875" style="0" customWidth="1"/>
    <col min="15" max="15" width="2.00390625" style="0" bestFit="1" customWidth="1"/>
    <col min="16" max="16" width="23.421875" style="0" bestFit="1" customWidth="1"/>
    <col min="17" max="17" width="5.57421875" style="0" bestFit="1" customWidth="1"/>
    <col min="18" max="18" width="2.00390625" style="0" bestFit="1" customWidth="1"/>
  </cols>
  <sheetData>
    <row r="1" spans="1:19" ht="26.25" customHeight="1" thickBot="1" thickTop="1">
      <c r="A1" s="3"/>
      <c r="B1" s="3"/>
      <c r="C1" s="1"/>
      <c r="D1" s="52"/>
      <c r="E1" s="53"/>
      <c r="F1" s="54" t="s">
        <v>161</v>
      </c>
      <c r="G1" s="55"/>
      <c r="H1" s="56" t="s">
        <v>162</v>
      </c>
      <c r="I1" s="57" t="s">
        <v>163</v>
      </c>
      <c r="J1" s="168" t="s">
        <v>199</v>
      </c>
      <c r="K1" s="169"/>
      <c r="L1" s="170"/>
      <c r="M1" s="54" t="s">
        <v>164</v>
      </c>
      <c r="N1" s="3"/>
      <c r="O1" s="58"/>
      <c r="P1" s="3" t="s">
        <v>165</v>
      </c>
      <c r="Q1" s="59">
        <v>1</v>
      </c>
      <c r="R1" s="58"/>
      <c r="S1" s="3"/>
    </row>
    <row r="2" spans="1:19" ht="14.25" thickBot="1" thickTop="1">
      <c r="A2" s="60" t="s">
        <v>166</v>
      </c>
      <c r="B2" s="60" t="s">
        <v>108</v>
      </c>
      <c r="C2" s="60" t="s">
        <v>167</v>
      </c>
      <c r="D2" s="52"/>
      <c r="E2" s="3" t="s">
        <v>168</v>
      </c>
      <c r="F2" s="59">
        <v>1</v>
      </c>
      <c r="G2" s="55"/>
      <c r="H2" s="3" t="s">
        <v>168</v>
      </c>
      <c r="I2" s="59">
        <v>1</v>
      </c>
      <c r="J2" s="1"/>
      <c r="K2" s="52"/>
      <c r="L2" s="3" t="s">
        <v>168</v>
      </c>
      <c r="M2" s="59">
        <v>1</v>
      </c>
      <c r="N2" s="1"/>
      <c r="O2" s="52"/>
      <c r="P2" s="61" t="s">
        <v>169</v>
      </c>
      <c r="Q2" s="62"/>
      <c r="R2" s="58"/>
      <c r="S2" s="3"/>
    </row>
    <row r="3" spans="1:19" ht="20.25" customHeight="1" thickBot="1" thickTop="1">
      <c r="A3" s="63">
        <v>1</v>
      </c>
      <c r="B3" s="39" t="s">
        <v>48</v>
      </c>
      <c r="C3" s="39"/>
      <c r="D3" s="66">
        <v>21</v>
      </c>
      <c r="E3" s="67">
        <f>VLOOKUP(D3,matrice,2,)</f>
        <v>0</v>
      </c>
      <c r="F3" s="68"/>
      <c r="G3" s="55"/>
      <c r="H3" s="3"/>
      <c r="I3" s="69"/>
      <c r="J3" s="3"/>
      <c r="K3" s="58"/>
      <c r="L3" s="3"/>
      <c r="M3" s="3"/>
      <c r="N3" s="70"/>
      <c r="O3" s="71">
        <v>1</v>
      </c>
      <c r="P3" s="171" t="str">
        <f>IF(Podium=1,IF(Q18&gt;Q19,P18,P19),"")</f>
        <v>MONNIN THIBAULT</v>
      </c>
      <c r="Q3" s="171">
        <f>IF(Podium=1,IF(R18&gt;R19,Q18,Q19),"")</f>
        <v>6</v>
      </c>
      <c r="R3" s="58"/>
      <c r="S3" s="3"/>
    </row>
    <row r="4" spans="1:19" ht="20.25" customHeight="1" thickBot="1" thickTop="1">
      <c r="A4" s="63">
        <v>2</v>
      </c>
      <c r="B4" s="39" t="s">
        <v>49</v>
      </c>
      <c r="C4" s="39"/>
      <c r="D4" s="66">
        <v>12</v>
      </c>
      <c r="E4" s="72">
        <f aca="true" t="shared" si="0" ref="E4:E34">VLOOKUP(D4,matrice,2)</f>
        <v>0</v>
      </c>
      <c r="F4" s="73"/>
      <c r="G4" s="74">
        <v>12</v>
      </c>
      <c r="H4" s="67">
        <f>IF(Tour1=1,IF(F3&gt;F4,E3,E4),"")</f>
        <v>0</v>
      </c>
      <c r="I4" s="68"/>
      <c r="J4" s="3"/>
      <c r="K4" s="58"/>
      <c r="L4" s="3"/>
      <c r="M4" s="54"/>
      <c r="N4" s="70"/>
      <c r="O4" s="71">
        <v>2</v>
      </c>
      <c r="P4" s="171" t="str">
        <f>IF(Podium=1,IF(Q18&lt;Q19,P18,P19),"")</f>
        <v>OF--MOYA ETHAN</v>
      </c>
      <c r="Q4" s="171">
        <f>IF(Podium=1,IF(R18&lt;R19,Q18,Q19),"")</f>
        <v>0</v>
      </c>
      <c r="R4" s="58"/>
      <c r="S4" s="3"/>
    </row>
    <row r="5" spans="1:19" ht="20.25" customHeight="1" thickBot="1" thickTop="1">
      <c r="A5" s="63">
        <v>3</v>
      </c>
      <c r="B5" s="39" t="s">
        <v>53</v>
      </c>
      <c r="C5" s="39"/>
      <c r="D5" s="66">
        <v>28</v>
      </c>
      <c r="E5" s="67">
        <f t="shared" si="0"/>
        <v>0</v>
      </c>
      <c r="F5" s="68"/>
      <c r="G5" s="75">
        <v>5</v>
      </c>
      <c r="H5" s="72" t="str">
        <f>IF(Tour1=1,IF(F5&gt;F6,E5,E6),"")</f>
        <v>MARTIN CYRIL</v>
      </c>
      <c r="I5" s="73"/>
      <c r="J5" s="76"/>
      <c r="K5" s="58"/>
      <c r="L5" s="3"/>
      <c r="M5" s="69"/>
      <c r="N5" s="3"/>
      <c r="O5" s="71">
        <v>3</v>
      </c>
      <c r="P5" s="171" t="str">
        <f>IF(Podium=1,IF(Q22&gt;Q23,P22,P23),"")</f>
        <v>COCHIN NOA</v>
      </c>
      <c r="Q5" s="171">
        <f>IF(Podium=1,IF(R22&gt;R23,Q22,Q23),"")</f>
        <v>0</v>
      </c>
      <c r="R5" s="58"/>
      <c r="S5" s="3"/>
    </row>
    <row r="6" spans="1:19" ht="20.25" customHeight="1" thickBot="1" thickTop="1">
      <c r="A6" s="63">
        <v>4</v>
      </c>
      <c r="B6" s="39" t="s">
        <v>50</v>
      </c>
      <c r="C6" s="39"/>
      <c r="D6" s="66">
        <v>5</v>
      </c>
      <c r="E6" s="72" t="str">
        <f t="shared" si="0"/>
        <v>MARTIN CYRIL</v>
      </c>
      <c r="F6" s="73"/>
      <c r="G6" s="55"/>
      <c r="H6" s="77" t="s">
        <v>170</v>
      </c>
      <c r="I6" s="69"/>
      <c r="J6" s="3"/>
      <c r="K6" s="78">
        <v>5</v>
      </c>
      <c r="L6" s="67" t="str">
        <f>IF(Tour2=1,IF(I4&gt;I5,H4,H5),"")</f>
        <v>MARTIN CYRIL</v>
      </c>
      <c r="M6" s="68">
        <v>2</v>
      </c>
      <c r="N6" s="3"/>
      <c r="O6" s="58"/>
      <c r="P6" s="3"/>
      <c r="Q6" s="69" t="s">
        <v>171</v>
      </c>
      <c r="R6" s="58"/>
      <c r="S6" s="3"/>
    </row>
    <row r="7" spans="1:19" ht="20.25" customHeight="1" thickBot="1" thickTop="1">
      <c r="A7" s="63">
        <v>5</v>
      </c>
      <c r="B7" s="39" t="s">
        <v>51</v>
      </c>
      <c r="C7" s="39"/>
      <c r="D7" s="66">
        <v>20</v>
      </c>
      <c r="E7" s="67">
        <f t="shared" si="0"/>
        <v>0</v>
      </c>
      <c r="F7" s="68"/>
      <c r="G7" s="55"/>
      <c r="H7" s="3"/>
      <c r="I7" s="69"/>
      <c r="J7" s="80"/>
      <c r="K7" s="81">
        <v>4</v>
      </c>
      <c r="L7" s="72" t="str">
        <f>IF(Tour2=1,IF(I8&gt;I9,H8,H9),"")</f>
        <v>OF--MOYA ETHAN</v>
      </c>
      <c r="M7" s="73">
        <v>6</v>
      </c>
      <c r="N7" s="76"/>
      <c r="O7" s="58"/>
      <c r="P7" s="3" t="s">
        <v>168</v>
      </c>
      <c r="Q7" s="59">
        <v>1</v>
      </c>
      <c r="R7" s="58"/>
      <c r="S7" s="3"/>
    </row>
    <row r="8" spans="1:19" ht="20.25" customHeight="1" thickBot="1" thickTop="1">
      <c r="A8" s="63">
        <v>6</v>
      </c>
      <c r="B8" s="39" t="s">
        <v>54</v>
      </c>
      <c r="C8" s="39"/>
      <c r="D8" s="66">
        <v>13</v>
      </c>
      <c r="E8" s="72">
        <f t="shared" si="0"/>
        <v>0</v>
      </c>
      <c r="F8" s="73"/>
      <c r="G8" s="74">
        <v>13</v>
      </c>
      <c r="H8" s="67">
        <f>IF(Tour1=1,IF(F7&gt;F8,E7,E8),"")</f>
        <v>0</v>
      </c>
      <c r="I8" s="68"/>
      <c r="J8" s="82"/>
      <c r="K8" s="58"/>
      <c r="L8" s="77" t="s">
        <v>189</v>
      </c>
      <c r="M8" s="69"/>
      <c r="N8" s="80"/>
      <c r="O8" s="58"/>
      <c r="Q8" s="62"/>
      <c r="R8" s="58"/>
      <c r="S8" s="3"/>
    </row>
    <row r="9" spans="1:19" ht="20.25" customHeight="1" thickBot="1" thickTop="1">
      <c r="A9" s="63">
        <v>7</v>
      </c>
      <c r="B9" s="39" t="s">
        <v>52</v>
      </c>
      <c r="C9" s="65"/>
      <c r="D9" s="66">
        <v>29</v>
      </c>
      <c r="E9" s="67">
        <f t="shared" si="0"/>
        <v>0</v>
      </c>
      <c r="F9" s="68"/>
      <c r="G9" s="75">
        <v>4</v>
      </c>
      <c r="H9" s="72" t="str">
        <f>IF(Tour1=1,IF(F9&gt;F10,E9,E10),"")</f>
        <v>OF--MOYA ETHAN</v>
      </c>
      <c r="I9" s="73"/>
      <c r="J9" s="3"/>
      <c r="K9" s="58"/>
      <c r="L9" s="3"/>
      <c r="M9" s="69"/>
      <c r="N9" s="80"/>
      <c r="O9" s="58"/>
      <c r="Q9" s="62"/>
      <c r="R9" s="58"/>
      <c r="S9" s="3"/>
    </row>
    <row r="10" spans="1:19" ht="20.25" customHeight="1" thickBot="1" thickTop="1">
      <c r="A10" s="63">
        <v>8</v>
      </c>
      <c r="B10" s="79"/>
      <c r="C10" s="65"/>
      <c r="D10" s="66">
        <v>4</v>
      </c>
      <c r="E10" s="72" t="str">
        <f t="shared" si="0"/>
        <v>OF--MOYA ETHAN</v>
      </c>
      <c r="F10" s="73"/>
      <c r="G10" s="55"/>
      <c r="H10" s="77" t="s">
        <v>170</v>
      </c>
      <c r="I10" s="69"/>
      <c r="J10" s="3"/>
      <c r="K10" s="58"/>
      <c r="L10" s="3"/>
      <c r="M10" s="69"/>
      <c r="N10" s="3"/>
      <c r="O10" s="78">
        <v>4</v>
      </c>
      <c r="P10" s="67" t="str">
        <f>IF(Tour3=1,IF(M6&gt;M7,L6,L7),"")</f>
        <v>OF--MOYA ETHAN</v>
      </c>
      <c r="Q10" s="68">
        <v>6</v>
      </c>
      <c r="R10" s="58"/>
      <c r="S10" s="3"/>
    </row>
    <row r="11" spans="1:19" ht="20.25" customHeight="1" thickBot="1" thickTop="1">
      <c r="A11" s="63">
        <v>9</v>
      </c>
      <c r="B11" s="79"/>
      <c r="C11" s="65"/>
      <c r="D11" s="66">
        <v>24</v>
      </c>
      <c r="E11" s="67">
        <f t="shared" si="0"/>
        <v>0</v>
      </c>
      <c r="F11" s="68"/>
      <c r="G11" s="55"/>
      <c r="H11" s="3"/>
      <c r="I11" s="69"/>
      <c r="J11" s="3"/>
      <c r="K11" s="58"/>
      <c r="L11" s="3"/>
      <c r="M11" s="69"/>
      <c r="N11" s="80"/>
      <c r="O11" s="81">
        <v>1</v>
      </c>
      <c r="P11" s="72" t="str">
        <f>IF(Tour3=1,IF(M14&gt;M15,L14,L15),"")</f>
        <v>COCHIN NOA</v>
      </c>
      <c r="Q11" s="73">
        <v>5</v>
      </c>
      <c r="R11" s="83"/>
      <c r="S11" s="3"/>
    </row>
    <row r="12" spans="1:19" ht="20.25" customHeight="1" thickBot="1" thickTop="1">
      <c r="A12" s="63">
        <v>10</v>
      </c>
      <c r="B12" s="79"/>
      <c r="C12" s="65"/>
      <c r="D12" s="66">
        <v>9</v>
      </c>
      <c r="E12" s="72">
        <f t="shared" si="0"/>
        <v>0</v>
      </c>
      <c r="F12" s="73"/>
      <c r="G12" s="74">
        <v>9</v>
      </c>
      <c r="H12" s="67">
        <f>IF(Tour1=1,IF(F11&gt;F12,E11,E12),"")</f>
        <v>0</v>
      </c>
      <c r="I12" s="68"/>
      <c r="J12" s="3"/>
      <c r="K12" s="58"/>
      <c r="L12" s="3"/>
      <c r="M12" s="69"/>
      <c r="N12" s="80"/>
      <c r="O12" s="58"/>
      <c r="P12" s="77" t="s">
        <v>189</v>
      </c>
      <c r="Q12" s="69"/>
      <c r="R12" s="84"/>
      <c r="S12" s="3"/>
    </row>
    <row r="13" spans="1:19" ht="20.25" customHeight="1" thickBot="1" thickTop="1">
      <c r="A13" s="63">
        <v>11</v>
      </c>
      <c r="B13" s="85"/>
      <c r="C13" s="65"/>
      <c r="D13" s="66">
        <v>25</v>
      </c>
      <c r="E13" s="67">
        <f t="shared" si="0"/>
        <v>0</v>
      </c>
      <c r="F13" s="68"/>
      <c r="G13" s="75">
        <v>8</v>
      </c>
      <c r="H13" s="72">
        <f>IF(Tour1=1,IF(F13&gt;F14,E13,E14),"")</f>
        <v>0</v>
      </c>
      <c r="I13" s="73"/>
      <c r="J13" s="76"/>
      <c r="K13" s="58"/>
      <c r="L13" s="3"/>
      <c r="M13" s="69"/>
      <c r="N13" s="80"/>
      <c r="O13" s="58"/>
      <c r="P13" s="3"/>
      <c r="Q13" s="69"/>
      <c r="R13" s="84"/>
      <c r="S13" s="3"/>
    </row>
    <row r="14" spans="1:19" ht="20.25" customHeight="1" thickBot="1" thickTop="1">
      <c r="A14" s="63">
        <v>12</v>
      </c>
      <c r="B14" s="79"/>
      <c r="C14" s="65"/>
      <c r="D14" s="66">
        <v>8</v>
      </c>
      <c r="E14" s="72">
        <f t="shared" si="0"/>
        <v>0</v>
      </c>
      <c r="F14" s="73"/>
      <c r="G14" s="55"/>
      <c r="H14" s="77" t="s">
        <v>170</v>
      </c>
      <c r="I14" s="69"/>
      <c r="J14" s="3"/>
      <c r="K14" s="78">
        <v>8</v>
      </c>
      <c r="L14" s="86">
        <f>IF(Tour2=1,IF(I12&gt;I13,H12,H13),"")</f>
        <v>0</v>
      </c>
      <c r="M14" s="87">
        <v>0</v>
      </c>
      <c r="N14" s="82"/>
      <c r="O14" s="58"/>
      <c r="P14" s="3"/>
      <c r="Q14" s="69"/>
      <c r="R14" s="84"/>
      <c r="S14" s="3"/>
    </row>
    <row r="15" spans="1:19" ht="20.25" customHeight="1" thickBot="1" thickTop="1">
      <c r="A15" s="63">
        <v>13</v>
      </c>
      <c r="B15" s="79"/>
      <c r="C15" s="65"/>
      <c r="D15" s="66">
        <v>17</v>
      </c>
      <c r="E15" s="67">
        <f t="shared" si="0"/>
        <v>0</v>
      </c>
      <c r="F15" s="68"/>
      <c r="G15" s="55"/>
      <c r="H15" s="3"/>
      <c r="I15" s="69"/>
      <c r="J15" s="80"/>
      <c r="K15" s="81">
        <v>1</v>
      </c>
      <c r="L15" s="88" t="str">
        <f>IF(Tour2=1,IF(I16&gt;I17,H16,H17),"")</f>
        <v>COCHIN NOA</v>
      </c>
      <c r="M15" s="89">
        <v>6</v>
      </c>
      <c r="N15" s="3"/>
      <c r="O15" s="58"/>
      <c r="P15" s="3"/>
      <c r="Q15" s="69"/>
      <c r="R15" s="84"/>
      <c r="S15" s="3"/>
    </row>
    <row r="16" spans="1:19" ht="20.25" customHeight="1" thickBot="1" thickTop="1">
      <c r="A16" s="63">
        <v>14</v>
      </c>
      <c r="B16" s="79"/>
      <c r="C16" s="65"/>
      <c r="D16" s="66">
        <v>16</v>
      </c>
      <c r="E16" s="72">
        <f t="shared" si="0"/>
        <v>0</v>
      </c>
      <c r="F16" s="73"/>
      <c r="G16" s="74">
        <v>16</v>
      </c>
      <c r="H16" s="67">
        <f>IF(Tour1=1,IF(F15&gt;F16,E15,E16),"")</f>
        <v>0</v>
      </c>
      <c r="I16" s="68"/>
      <c r="J16" s="82"/>
      <c r="K16" s="58"/>
      <c r="L16" s="77" t="s">
        <v>190</v>
      </c>
      <c r="M16" s="69"/>
      <c r="N16" s="3"/>
      <c r="O16" s="58"/>
      <c r="P16" s="3"/>
      <c r="Q16" s="69"/>
      <c r="R16" s="84"/>
      <c r="S16" s="3"/>
    </row>
    <row r="17" spans="1:19" ht="20.25" customHeight="1" thickBot="1" thickTop="1">
      <c r="A17" s="63">
        <v>15</v>
      </c>
      <c r="B17" s="79"/>
      <c r="C17" s="65"/>
      <c r="D17" s="66">
        <v>32</v>
      </c>
      <c r="E17" s="67">
        <f t="shared" si="0"/>
        <v>0</v>
      </c>
      <c r="F17" s="68"/>
      <c r="G17" s="75">
        <v>1</v>
      </c>
      <c r="H17" s="72" t="str">
        <f>IF(Tour1=1,IF(F17&gt;F18,E17,E18),"")</f>
        <v>COCHIN NOA</v>
      </c>
      <c r="I17" s="73"/>
      <c r="J17" s="3"/>
      <c r="K17" s="58"/>
      <c r="L17" s="3"/>
      <c r="M17" s="69"/>
      <c r="N17" s="3"/>
      <c r="O17" s="58"/>
      <c r="P17" s="90" t="s">
        <v>172</v>
      </c>
      <c r="Q17" s="69"/>
      <c r="R17" s="84"/>
      <c r="S17" s="3"/>
    </row>
    <row r="18" spans="1:19" ht="20.25" customHeight="1" thickBot="1" thickTop="1">
      <c r="A18" s="63">
        <v>16</v>
      </c>
      <c r="B18" s="79"/>
      <c r="C18" s="65"/>
      <c r="D18" s="66">
        <v>1</v>
      </c>
      <c r="E18" s="72" t="str">
        <f t="shared" si="0"/>
        <v>COCHIN NOA</v>
      </c>
      <c r="F18" s="73"/>
      <c r="G18" s="55"/>
      <c r="H18" s="91" t="s">
        <v>170</v>
      </c>
      <c r="I18" s="92"/>
      <c r="J18" s="93"/>
      <c r="K18" s="94"/>
      <c r="L18" s="93"/>
      <c r="M18" s="92"/>
      <c r="N18" s="93"/>
      <c r="O18" s="95"/>
      <c r="P18" s="67" t="str">
        <f>IF(Tour4=1,IF(Q10&gt;Q11,P10,P11),"")</f>
        <v>OF--MOYA ETHAN</v>
      </c>
      <c r="Q18" s="68">
        <v>0</v>
      </c>
      <c r="R18" s="96">
        <v>1</v>
      </c>
      <c r="S18" s="97"/>
    </row>
    <row r="19" spans="1:19" ht="20.25" customHeight="1" thickBot="1" thickTop="1">
      <c r="A19" s="63">
        <v>17</v>
      </c>
      <c r="B19" s="79"/>
      <c r="C19" s="65"/>
      <c r="D19" s="66">
        <v>2</v>
      </c>
      <c r="E19" s="67" t="str">
        <f t="shared" si="0"/>
        <v>MONNIN THIBAULT</v>
      </c>
      <c r="F19" s="68"/>
      <c r="G19" s="55"/>
      <c r="H19" s="98"/>
      <c r="I19" s="99"/>
      <c r="J19" s="98"/>
      <c r="K19" s="100"/>
      <c r="L19" s="98"/>
      <c r="M19" s="99"/>
      <c r="N19" s="98"/>
      <c r="O19" s="101"/>
      <c r="P19" s="72" t="str">
        <f>IF(Tour4=1,IF(Q27&gt;Q26,P27,P26),"")</f>
        <v>MONNIN THIBAULT</v>
      </c>
      <c r="Q19" s="73">
        <v>6</v>
      </c>
      <c r="R19" s="102">
        <v>2</v>
      </c>
      <c r="S19" s="97"/>
    </row>
    <row r="20" spans="1:19" ht="20.25" customHeight="1" thickBot="1" thickTop="1">
      <c r="A20" s="63">
        <v>18</v>
      </c>
      <c r="B20" s="79"/>
      <c r="C20" s="65"/>
      <c r="D20" s="66">
        <v>31</v>
      </c>
      <c r="E20" s="72">
        <f t="shared" si="0"/>
        <v>0</v>
      </c>
      <c r="F20" s="73"/>
      <c r="G20" s="74">
        <v>2</v>
      </c>
      <c r="H20" s="67" t="str">
        <f>IF(Tour1=1,IF(F20&gt;F19,E20,E19),"")</f>
        <v>MONNIN THIBAULT</v>
      </c>
      <c r="I20" s="68"/>
      <c r="J20" s="3"/>
      <c r="K20" s="58"/>
      <c r="L20" s="3"/>
      <c r="M20" s="69"/>
      <c r="N20" s="3"/>
      <c r="O20" s="58"/>
      <c r="P20" s="77" t="s">
        <v>190</v>
      </c>
      <c r="Q20" s="69"/>
      <c r="R20" s="84"/>
      <c r="S20" s="3"/>
    </row>
    <row r="21" spans="1:19" ht="20.25" customHeight="1" thickBot="1" thickTop="1">
      <c r="A21" s="63">
        <v>19</v>
      </c>
      <c r="B21" s="79"/>
      <c r="C21" s="65"/>
      <c r="D21" s="66">
        <v>15</v>
      </c>
      <c r="E21" s="67">
        <f t="shared" si="0"/>
        <v>0</v>
      </c>
      <c r="F21" s="68"/>
      <c r="G21" s="75">
        <v>15</v>
      </c>
      <c r="H21" s="72">
        <f>IF(Tour1=1,IF(F22&gt;F21,E22,E21),"")</f>
        <v>0</v>
      </c>
      <c r="I21" s="73"/>
      <c r="J21" s="76"/>
      <c r="K21" s="58"/>
      <c r="L21" s="3"/>
      <c r="M21" s="69"/>
      <c r="N21" s="3"/>
      <c r="O21" s="58"/>
      <c r="P21" s="90" t="s">
        <v>173</v>
      </c>
      <c r="Q21" s="69"/>
      <c r="R21" s="84"/>
      <c r="S21" s="3"/>
    </row>
    <row r="22" spans="1:19" ht="20.25" customHeight="1" thickBot="1" thickTop="1">
      <c r="A22" s="63">
        <v>20</v>
      </c>
      <c r="B22" s="79"/>
      <c r="C22" s="65"/>
      <c r="D22" s="66">
        <v>18</v>
      </c>
      <c r="E22" s="72">
        <f t="shared" si="0"/>
        <v>0</v>
      </c>
      <c r="F22" s="73"/>
      <c r="G22" s="55"/>
      <c r="H22" s="77" t="s">
        <v>170</v>
      </c>
      <c r="I22" s="69"/>
      <c r="J22" s="3"/>
      <c r="K22" s="78">
        <v>2</v>
      </c>
      <c r="L22" s="86" t="str">
        <f>IF(Tour2=1,IF(I21&gt;I20,H21,H20),"")</f>
        <v>MONNIN THIBAULT</v>
      </c>
      <c r="M22" s="87">
        <v>6</v>
      </c>
      <c r="N22" s="3"/>
      <c r="O22" s="58"/>
      <c r="P22" s="67" t="str">
        <f>IF(Tour4=1,IF(Q10&gt;Q11,P11,P10),"")</f>
        <v>COCHIN NOA</v>
      </c>
      <c r="Q22" s="68">
        <v>6</v>
      </c>
      <c r="R22" s="84"/>
      <c r="S22" s="3"/>
    </row>
    <row r="23" spans="1:19" ht="20.25" customHeight="1" thickBot="1" thickTop="1">
      <c r="A23" s="63">
        <v>21</v>
      </c>
      <c r="B23" s="85"/>
      <c r="C23" s="65"/>
      <c r="D23" s="66">
        <v>7</v>
      </c>
      <c r="E23" s="67" t="str">
        <f t="shared" si="0"/>
        <v>VALEIX MILAN</v>
      </c>
      <c r="F23" s="68"/>
      <c r="G23" s="55"/>
      <c r="H23" s="3"/>
      <c r="I23" s="69"/>
      <c r="J23" s="80"/>
      <c r="K23" s="81">
        <v>7</v>
      </c>
      <c r="L23" s="88" t="str">
        <f>IF(Tour2=1,IF(I25&gt;I24,H25,H24),"")</f>
        <v>VALEIX MILAN</v>
      </c>
      <c r="M23" s="89">
        <v>2</v>
      </c>
      <c r="N23" s="76"/>
      <c r="O23" s="58"/>
      <c r="P23" s="72" t="str">
        <f>IF(Tour4=1,IF(Q26&lt;Q27,P26,P27),"")</f>
        <v>PERRAULT JULES</v>
      </c>
      <c r="Q23" s="73">
        <v>0</v>
      </c>
      <c r="R23" s="84"/>
      <c r="S23" s="3"/>
    </row>
    <row r="24" spans="1:19" ht="20.25" customHeight="1" thickBot="1" thickTop="1">
      <c r="A24" s="63">
        <v>22</v>
      </c>
      <c r="B24" s="79"/>
      <c r="C24" s="65"/>
      <c r="D24" s="66">
        <v>26</v>
      </c>
      <c r="E24" s="72">
        <f t="shared" si="0"/>
        <v>0</v>
      </c>
      <c r="F24" s="73"/>
      <c r="G24" s="74">
        <v>7</v>
      </c>
      <c r="H24" s="67" t="str">
        <f>IF(Tour1=1,IF(F24&gt;F23,E24,E23),"")</f>
        <v>VALEIX MILAN</v>
      </c>
      <c r="I24" s="68"/>
      <c r="J24" s="82"/>
      <c r="K24" s="58"/>
      <c r="L24" s="77" t="s">
        <v>191</v>
      </c>
      <c r="M24" s="69"/>
      <c r="N24" s="80"/>
      <c r="O24" s="58"/>
      <c r="P24" s="77" t="s">
        <v>189</v>
      </c>
      <c r="Q24" s="103"/>
      <c r="R24" s="84"/>
      <c r="S24" s="3"/>
    </row>
    <row r="25" spans="1:19" ht="20.25" customHeight="1" thickBot="1" thickTop="1">
      <c r="A25" s="63">
        <v>23</v>
      </c>
      <c r="B25" s="79"/>
      <c r="C25" s="65"/>
      <c r="D25" s="66">
        <v>10</v>
      </c>
      <c r="E25" s="67">
        <f t="shared" si="0"/>
        <v>0</v>
      </c>
      <c r="F25" s="68"/>
      <c r="G25" s="75">
        <v>10</v>
      </c>
      <c r="H25" s="72">
        <f>IF(Tour1=1,IF(F26&gt;F25,E26,E25),"")</f>
        <v>0</v>
      </c>
      <c r="I25" s="73"/>
      <c r="J25" s="3"/>
      <c r="K25" s="58"/>
      <c r="L25" s="3"/>
      <c r="M25" s="69"/>
      <c r="N25" s="80"/>
      <c r="O25" s="58"/>
      <c r="P25" s="104"/>
      <c r="Q25" s="69"/>
      <c r="R25" s="84"/>
      <c r="S25" s="3"/>
    </row>
    <row r="26" spans="1:19" ht="20.25" customHeight="1" thickBot="1" thickTop="1">
      <c r="A26" s="63">
        <v>24</v>
      </c>
      <c r="B26" s="85"/>
      <c r="C26" s="65"/>
      <c r="D26" s="66">
        <v>23</v>
      </c>
      <c r="E26" s="72">
        <f t="shared" si="0"/>
        <v>0</v>
      </c>
      <c r="F26" s="73"/>
      <c r="G26" s="55"/>
      <c r="H26" s="77" t="s">
        <v>170</v>
      </c>
      <c r="I26" s="69"/>
      <c r="J26" s="3"/>
      <c r="K26" s="58"/>
      <c r="L26" s="3"/>
      <c r="M26" s="69"/>
      <c r="N26" s="3"/>
      <c r="O26" s="78">
        <v>2</v>
      </c>
      <c r="P26" s="67" t="str">
        <f>IF(Tour3=1,IF(M23&gt;M22,L23,L22),"")</f>
        <v>MONNIN THIBAULT</v>
      </c>
      <c r="Q26" s="68">
        <v>6</v>
      </c>
      <c r="R26" s="105"/>
      <c r="S26" s="3"/>
    </row>
    <row r="27" spans="1:19" ht="20.25" customHeight="1" thickBot="1" thickTop="1">
      <c r="A27" s="63">
        <v>25</v>
      </c>
      <c r="B27" s="79"/>
      <c r="C27" s="65"/>
      <c r="D27" s="66">
        <v>3</v>
      </c>
      <c r="E27" s="67" t="str">
        <f t="shared" si="0"/>
        <v>PERRAULT JULES</v>
      </c>
      <c r="F27" s="68"/>
      <c r="G27" s="55"/>
      <c r="H27" s="3"/>
      <c r="I27" s="69"/>
      <c r="J27" s="3"/>
      <c r="K27" s="58"/>
      <c r="L27" s="3"/>
      <c r="M27" s="69"/>
      <c r="N27" s="80"/>
      <c r="O27" s="81">
        <v>3</v>
      </c>
      <c r="P27" s="72" t="str">
        <f>IF(Tour3=1,IF(M31&gt;M30,L31,L30),"")</f>
        <v>PERRAULT JULES</v>
      </c>
      <c r="Q27" s="73">
        <v>0</v>
      </c>
      <c r="R27" s="58"/>
      <c r="S27" s="3"/>
    </row>
    <row r="28" spans="1:19" ht="20.25" customHeight="1" thickBot="1" thickTop="1">
      <c r="A28" s="63">
        <v>26</v>
      </c>
      <c r="B28" s="79"/>
      <c r="C28" s="65"/>
      <c r="D28" s="66">
        <v>30</v>
      </c>
      <c r="E28" s="72">
        <f t="shared" si="0"/>
        <v>0</v>
      </c>
      <c r="F28" s="73"/>
      <c r="G28" s="74">
        <v>3</v>
      </c>
      <c r="H28" s="67" t="str">
        <f>IF(Tour1=1,IF(F28&gt;F27,E28,E27),"")</f>
        <v>PERRAULT JULES</v>
      </c>
      <c r="I28" s="68"/>
      <c r="J28" s="3"/>
      <c r="K28" s="58"/>
      <c r="L28" s="3"/>
      <c r="M28" s="69"/>
      <c r="N28" s="80"/>
      <c r="O28" s="58"/>
      <c r="P28" s="77" t="s">
        <v>190</v>
      </c>
      <c r="Q28" s="69"/>
      <c r="R28" s="58"/>
      <c r="S28" s="3"/>
    </row>
    <row r="29" spans="1:19" ht="20.25" customHeight="1" thickBot="1" thickTop="1">
      <c r="A29" s="63">
        <v>27</v>
      </c>
      <c r="B29" s="85"/>
      <c r="C29" s="65"/>
      <c r="D29" s="66">
        <v>14</v>
      </c>
      <c r="E29" s="67">
        <f t="shared" si="0"/>
        <v>0</v>
      </c>
      <c r="F29" s="68"/>
      <c r="G29" s="75">
        <v>14</v>
      </c>
      <c r="H29" s="72">
        <f>IF(Tour1=1,IF(F30&gt;F29,E30,E29),"")</f>
        <v>0</v>
      </c>
      <c r="I29" s="73"/>
      <c r="J29" s="76"/>
      <c r="K29" s="58"/>
      <c r="L29" s="3"/>
      <c r="M29" s="69"/>
      <c r="N29" s="80"/>
      <c r="O29" s="58"/>
      <c r="P29" s="3"/>
      <c r="Q29" s="69"/>
      <c r="R29" s="58"/>
      <c r="S29" s="3"/>
    </row>
    <row r="30" spans="1:19" ht="20.25" customHeight="1" thickBot="1" thickTop="1">
      <c r="A30" s="63">
        <v>28</v>
      </c>
      <c r="B30" s="85"/>
      <c r="C30" s="65"/>
      <c r="D30" s="66">
        <v>19</v>
      </c>
      <c r="E30" s="72">
        <f t="shared" si="0"/>
        <v>0</v>
      </c>
      <c r="F30" s="73"/>
      <c r="G30" s="55"/>
      <c r="H30" s="77" t="s">
        <v>170</v>
      </c>
      <c r="I30" s="69"/>
      <c r="J30" s="3"/>
      <c r="K30" s="78">
        <v>3</v>
      </c>
      <c r="L30" s="86" t="str">
        <f>IF(Tour2=1,IF(I29&gt;I28,H29,H28),"")</f>
        <v>PERRAULT JULES</v>
      </c>
      <c r="M30" s="87">
        <v>6</v>
      </c>
      <c r="N30" s="82"/>
      <c r="O30" s="58"/>
      <c r="P30" s="3"/>
      <c r="Q30" s="69"/>
      <c r="R30" s="58"/>
      <c r="S30" s="3"/>
    </row>
    <row r="31" spans="1:19" ht="20.25" customHeight="1" thickBot="1" thickTop="1">
      <c r="A31" s="63">
        <v>29</v>
      </c>
      <c r="B31" s="85"/>
      <c r="C31" s="65"/>
      <c r="D31" s="66">
        <v>6</v>
      </c>
      <c r="E31" s="67" t="str">
        <f t="shared" si="0"/>
        <v>HOMMET HUGO</v>
      </c>
      <c r="F31" s="68"/>
      <c r="G31" s="55"/>
      <c r="H31" s="3"/>
      <c r="I31" s="69"/>
      <c r="J31" s="80"/>
      <c r="K31" s="81">
        <v>6</v>
      </c>
      <c r="L31" s="88" t="str">
        <f>IF(Tour2=1,IF(I33&gt;I32,H33,H32),"")</f>
        <v>HOMMET HUGO</v>
      </c>
      <c r="M31" s="89">
        <v>2</v>
      </c>
      <c r="N31" s="3"/>
      <c r="O31" s="58"/>
      <c r="P31" s="3"/>
      <c r="Q31" s="69"/>
      <c r="R31" s="58"/>
      <c r="S31" s="3"/>
    </row>
    <row r="32" spans="1:19" ht="20.25" customHeight="1" thickBot="1" thickTop="1">
      <c r="A32" s="63">
        <v>30</v>
      </c>
      <c r="B32" s="85"/>
      <c r="C32" s="65"/>
      <c r="D32" s="66">
        <v>27</v>
      </c>
      <c r="E32" s="72">
        <f t="shared" si="0"/>
        <v>0</v>
      </c>
      <c r="F32" s="73"/>
      <c r="G32" s="74">
        <v>6</v>
      </c>
      <c r="H32" s="67" t="str">
        <f>IF(Tour1=1,IF(F32&gt;F31,E32,E31),"")</f>
        <v>HOMMET HUGO</v>
      </c>
      <c r="I32" s="68"/>
      <c r="J32" s="82"/>
      <c r="K32" s="58"/>
      <c r="L32" s="77" t="s">
        <v>192</v>
      </c>
      <c r="M32" s="134" t="s">
        <v>205</v>
      </c>
      <c r="N32" s="3"/>
      <c r="O32" s="58"/>
      <c r="P32" s="3"/>
      <c r="Q32" s="69"/>
      <c r="R32" s="58"/>
      <c r="S32" s="3"/>
    </row>
    <row r="33" spans="1:19" ht="20.25" customHeight="1" thickBot="1" thickTop="1">
      <c r="A33" s="63">
        <v>31</v>
      </c>
      <c r="B33" s="85"/>
      <c r="C33" s="65"/>
      <c r="D33" s="66">
        <v>11</v>
      </c>
      <c r="E33" s="67">
        <f t="shared" si="0"/>
        <v>0</v>
      </c>
      <c r="F33" s="68"/>
      <c r="G33" s="75">
        <v>11</v>
      </c>
      <c r="H33" s="72">
        <f>IF(Tour1=1,IF(F34&gt;F33,E34,E33),"")</f>
        <v>0</v>
      </c>
      <c r="I33" s="73"/>
      <c r="J33" s="3"/>
      <c r="K33" s="58"/>
      <c r="L33" s="3"/>
      <c r="M33" s="69"/>
      <c r="N33" s="3"/>
      <c r="O33" s="58"/>
      <c r="P33" s="3"/>
      <c r="Q33" s="69"/>
      <c r="R33" s="58"/>
      <c r="S33" s="3"/>
    </row>
    <row r="34" spans="1:19" ht="20.25" customHeight="1" thickBot="1">
      <c r="A34" s="63">
        <v>32</v>
      </c>
      <c r="B34" s="85"/>
      <c r="C34" s="65"/>
      <c r="D34" s="66">
        <v>22</v>
      </c>
      <c r="E34" s="72">
        <f t="shared" si="0"/>
        <v>0</v>
      </c>
      <c r="F34" s="73"/>
      <c r="G34" s="106"/>
      <c r="H34" s="107" t="s">
        <v>170</v>
      </c>
      <c r="I34" s="108"/>
      <c r="J34" s="3"/>
      <c r="K34" s="58"/>
      <c r="L34" s="3"/>
      <c r="M34" s="69"/>
      <c r="N34" s="3"/>
      <c r="O34" s="58"/>
      <c r="P34" s="3"/>
      <c r="Q34" s="69"/>
      <c r="R34" s="58"/>
      <c r="S34" s="3"/>
    </row>
    <row r="35" spans="1:19" ht="13.5" thickTop="1">
      <c r="A35" s="38"/>
      <c r="C35" s="38"/>
      <c r="D35" s="109"/>
      <c r="E35" s="107"/>
      <c r="F35" s="62"/>
      <c r="G35" s="55"/>
      <c r="H35" s="107"/>
      <c r="I35" s="62"/>
      <c r="J35" s="3"/>
      <c r="K35" s="58"/>
      <c r="M35" s="62"/>
      <c r="O35" s="110"/>
      <c r="Q35" s="62"/>
      <c r="R35" s="58"/>
      <c r="S35" s="3"/>
    </row>
    <row r="36" spans="1:19" ht="12.75">
      <c r="A36" s="63"/>
      <c r="B36" s="63"/>
      <c r="C36" s="63"/>
      <c r="D36" s="111"/>
      <c r="E36" s="112" t="s">
        <v>174</v>
      </c>
      <c r="F36" s="113"/>
      <c r="G36" s="114"/>
      <c r="H36" s="112" t="s">
        <v>98</v>
      </c>
      <c r="I36" s="113"/>
      <c r="J36" s="60"/>
      <c r="K36" s="114"/>
      <c r="L36" s="112" t="s">
        <v>99</v>
      </c>
      <c r="M36" s="113"/>
      <c r="N36" s="63"/>
      <c r="O36" s="111"/>
      <c r="P36" s="63" t="s">
        <v>175</v>
      </c>
      <c r="Q36" s="113"/>
      <c r="R36" s="114"/>
      <c r="S36" s="60"/>
    </row>
  </sheetData>
  <sheetProtection/>
  <mergeCells count="4">
    <mergeCell ref="J1:L1"/>
    <mergeCell ref="P3:Q3"/>
    <mergeCell ref="P4:Q4"/>
    <mergeCell ref="P5:Q5"/>
  </mergeCells>
  <printOptions/>
  <pageMargins left="0.5905511811023623" right="0.5905511811023623" top="0.5905511811023623" bottom="0.7874015748031497" header="0.5118110236220472" footer="0.5118110236220472"/>
  <pageSetup fitToHeight="1" fitToWidth="1" horizontalDpi="600" verticalDpi="600" orientation="landscape" paperSize="9" scale="7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PageLayoutView="0" workbookViewId="0" topLeftCell="A14">
      <selection activeCell="Q24" sqref="Q24"/>
    </sheetView>
  </sheetViews>
  <sheetFormatPr defaultColWidth="11.421875" defaultRowHeight="12.75"/>
  <cols>
    <col min="1" max="1" width="3.00390625" style="0" bestFit="1" customWidth="1"/>
    <col min="2" max="2" width="26.421875" style="0" customWidth="1"/>
    <col min="3" max="3" width="6.28125" style="0" bestFit="1" customWidth="1"/>
    <col min="4" max="4" width="4.140625" style="0" customWidth="1"/>
    <col min="5" max="5" width="23.421875" style="0" hidden="1" customWidth="1"/>
    <col min="6" max="6" width="5.57421875" style="0" hidden="1" customWidth="1"/>
    <col min="7" max="7" width="3.00390625" style="0" hidden="1" customWidth="1"/>
    <col min="8" max="8" width="23.421875" style="0" hidden="1" customWidth="1"/>
    <col min="9" max="9" width="5.57421875" style="0" hidden="1" customWidth="1"/>
    <col min="10" max="10" width="2.421875" style="0" hidden="1" customWidth="1"/>
    <col min="11" max="11" width="2.00390625" style="0" hidden="1" customWidth="1"/>
    <col min="12" max="12" width="23.421875" style="0" bestFit="1" customWidth="1"/>
    <col min="13" max="13" width="5.57421875" style="0" bestFit="1" customWidth="1"/>
    <col min="14" max="14" width="2.57421875" style="0" customWidth="1"/>
    <col min="15" max="15" width="2.00390625" style="0" bestFit="1" customWidth="1"/>
    <col min="16" max="16" width="23.421875" style="0" bestFit="1" customWidth="1"/>
    <col min="17" max="17" width="5.57421875" style="0" bestFit="1" customWidth="1"/>
    <col min="18" max="18" width="2.00390625" style="0" bestFit="1" customWidth="1"/>
  </cols>
  <sheetData>
    <row r="1" spans="1:19" ht="26.25" customHeight="1" thickBot="1" thickTop="1">
      <c r="A1" s="3"/>
      <c r="B1" s="3"/>
      <c r="C1" s="1"/>
      <c r="D1" s="52"/>
      <c r="E1" s="53"/>
      <c r="F1" s="54" t="s">
        <v>161</v>
      </c>
      <c r="G1" s="55"/>
      <c r="H1" s="56" t="s">
        <v>162</v>
      </c>
      <c r="I1" s="57" t="s">
        <v>163</v>
      </c>
      <c r="J1" s="168" t="s">
        <v>200</v>
      </c>
      <c r="K1" s="169"/>
      <c r="L1" s="170"/>
      <c r="M1" s="54" t="s">
        <v>164</v>
      </c>
      <c r="N1" s="3"/>
      <c r="O1" s="58"/>
      <c r="P1" s="3" t="s">
        <v>165</v>
      </c>
      <c r="Q1" s="59">
        <v>0</v>
      </c>
      <c r="R1" s="58"/>
      <c r="S1" s="3"/>
    </row>
    <row r="2" spans="1:19" ht="14.25" thickBot="1" thickTop="1">
      <c r="A2" s="60" t="s">
        <v>166</v>
      </c>
      <c r="B2" s="60" t="s">
        <v>108</v>
      </c>
      <c r="C2" s="60" t="s">
        <v>167</v>
      </c>
      <c r="D2" s="52"/>
      <c r="E2" s="3" t="s">
        <v>168</v>
      </c>
      <c r="F2" s="59">
        <v>1</v>
      </c>
      <c r="G2" s="55"/>
      <c r="H2" s="3" t="s">
        <v>168</v>
      </c>
      <c r="I2" s="59">
        <v>1</v>
      </c>
      <c r="J2" s="1"/>
      <c r="K2" s="52"/>
      <c r="L2" s="3" t="s">
        <v>168</v>
      </c>
      <c r="M2" s="59">
        <v>1</v>
      </c>
      <c r="N2" s="1"/>
      <c r="O2" s="52"/>
      <c r="P2" s="61" t="s">
        <v>169</v>
      </c>
      <c r="Q2" s="62"/>
      <c r="R2" s="58"/>
      <c r="S2" s="3"/>
    </row>
    <row r="3" spans="1:19" ht="20.25" customHeight="1" thickBot="1" thickTop="1">
      <c r="A3" s="63">
        <v>1</v>
      </c>
      <c r="B3" s="39" t="s">
        <v>42</v>
      </c>
      <c r="C3" s="39"/>
      <c r="D3" s="66">
        <v>21</v>
      </c>
      <c r="E3" s="67">
        <f>VLOOKUP(D3,matrice,2,)</f>
        <v>0</v>
      </c>
      <c r="F3" s="68"/>
      <c r="G3" s="55"/>
      <c r="H3" s="3"/>
      <c r="I3" s="69"/>
      <c r="J3" s="3"/>
      <c r="K3" s="58"/>
      <c r="L3" s="3"/>
      <c r="M3" s="3"/>
      <c r="N3" s="70"/>
      <c r="O3" s="71">
        <v>1</v>
      </c>
      <c r="P3" s="171">
        <f>IF(Podium=1,IF(Q18&gt;Q19,P18,P19),"")</f>
      </c>
      <c r="Q3" s="171">
        <f>IF(Podium=1,IF(R18&gt;R19,Q18,Q19),"")</f>
      </c>
      <c r="R3" s="58"/>
      <c r="S3" s="3"/>
    </row>
    <row r="4" spans="1:19" ht="20.25" customHeight="1" thickBot="1" thickTop="1">
      <c r="A4" s="63">
        <v>2</v>
      </c>
      <c r="B4" s="39" t="s">
        <v>43</v>
      </c>
      <c r="C4" s="39"/>
      <c r="D4" s="66">
        <v>12</v>
      </c>
      <c r="E4" s="72">
        <f aca="true" t="shared" si="0" ref="E4:E34">VLOOKUP(D4,matrice,2)</f>
        <v>0</v>
      </c>
      <c r="F4" s="73"/>
      <c r="G4" s="74">
        <v>12</v>
      </c>
      <c r="H4" s="67">
        <f>IF(Tour1=1,IF(F3&gt;F4,E3,E4),"")</f>
        <v>0</v>
      </c>
      <c r="I4" s="68"/>
      <c r="J4" s="3"/>
      <c r="K4" s="58"/>
      <c r="L4" s="3"/>
      <c r="M4" s="54"/>
      <c r="N4" s="70"/>
      <c r="O4" s="71">
        <v>2</v>
      </c>
      <c r="P4" s="171">
        <f>IF(Podium=1,IF(Q18&lt;Q19,P18,P19),"")</f>
      </c>
      <c r="Q4" s="171">
        <f>IF(Podium=1,IF(R18&lt;R19,Q18,Q19),"")</f>
      </c>
      <c r="R4" s="58"/>
      <c r="S4" s="3"/>
    </row>
    <row r="5" spans="1:19" ht="20.25" customHeight="1" thickBot="1" thickTop="1">
      <c r="A5" s="63">
        <v>3</v>
      </c>
      <c r="B5" s="39" t="s">
        <v>44</v>
      </c>
      <c r="C5" s="39"/>
      <c r="D5" s="66">
        <v>28</v>
      </c>
      <c r="E5" s="67">
        <f t="shared" si="0"/>
        <v>0</v>
      </c>
      <c r="F5" s="68"/>
      <c r="G5" s="75">
        <v>5</v>
      </c>
      <c r="H5" s="72" t="str">
        <f>IF(Tour1=1,IF(F5&gt;F6,E5,E6),"")</f>
        <v>ROCACHER NATASHA</v>
      </c>
      <c r="I5" s="73"/>
      <c r="J5" s="76"/>
      <c r="K5" s="58"/>
      <c r="L5" s="3"/>
      <c r="M5" s="69"/>
      <c r="N5" s="3"/>
      <c r="O5" s="71">
        <v>3</v>
      </c>
      <c r="P5" s="171">
        <f>IF(Podium=1,IF(Q22&gt;Q23,P22,P23),"")</f>
      </c>
      <c r="Q5" s="171">
        <f>IF(Podium=1,IF(R22&gt;R23,Q22,Q23),"")</f>
      </c>
      <c r="R5" s="58"/>
      <c r="S5" s="3"/>
    </row>
    <row r="6" spans="1:19" ht="20.25" customHeight="1" thickBot="1" thickTop="1">
      <c r="A6" s="63">
        <v>4</v>
      </c>
      <c r="B6" s="39" t="s">
        <v>45</v>
      </c>
      <c r="C6" s="39"/>
      <c r="D6" s="66">
        <v>5</v>
      </c>
      <c r="E6" s="72" t="str">
        <f t="shared" si="0"/>
        <v>ROCACHER NATASHA</v>
      </c>
      <c r="F6" s="73"/>
      <c r="G6" s="55"/>
      <c r="H6" s="77" t="s">
        <v>170</v>
      </c>
      <c r="I6" s="69"/>
      <c r="J6" s="3"/>
      <c r="K6" s="78">
        <v>5</v>
      </c>
      <c r="L6" s="67" t="str">
        <f>IF(Tour2=1,IF(I4&gt;I5,H4,H5),"")</f>
        <v>ROCACHER NATASHA</v>
      </c>
      <c r="M6" s="68">
        <v>6</v>
      </c>
      <c r="N6" s="3"/>
      <c r="O6" s="58"/>
      <c r="P6" s="3"/>
      <c r="Q6" s="69" t="s">
        <v>171</v>
      </c>
      <c r="R6" s="58"/>
      <c r="S6" s="3"/>
    </row>
    <row r="7" spans="1:19" ht="20.25" customHeight="1" thickBot="1" thickTop="1">
      <c r="A7" s="63">
        <v>5</v>
      </c>
      <c r="B7" s="39" t="s">
        <v>46</v>
      </c>
      <c r="C7" s="39"/>
      <c r="D7" s="66">
        <v>20</v>
      </c>
      <c r="E7" s="67">
        <f t="shared" si="0"/>
        <v>0</v>
      </c>
      <c r="F7" s="68"/>
      <c r="G7" s="55"/>
      <c r="H7" s="3"/>
      <c r="I7" s="69"/>
      <c r="J7" s="80"/>
      <c r="K7" s="81">
        <v>4</v>
      </c>
      <c r="L7" s="72" t="str">
        <f>IF(Tour2=1,IF(I8&gt;I9,H8,H9),"")</f>
        <v>DUBRAY JUSTINE</v>
      </c>
      <c r="M7" s="73">
        <v>2</v>
      </c>
      <c r="N7" s="76"/>
      <c r="O7" s="58"/>
      <c r="P7" s="3" t="s">
        <v>168</v>
      </c>
      <c r="Q7" s="59">
        <v>1</v>
      </c>
      <c r="R7" s="58"/>
      <c r="S7" s="3"/>
    </row>
    <row r="8" spans="1:19" ht="20.25" customHeight="1" thickBot="1" thickTop="1">
      <c r="A8" s="63">
        <v>6</v>
      </c>
      <c r="B8" s="39"/>
      <c r="C8" s="39"/>
      <c r="D8" s="66">
        <v>13</v>
      </c>
      <c r="E8" s="72">
        <f t="shared" si="0"/>
        <v>0</v>
      </c>
      <c r="F8" s="73"/>
      <c r="G8" s="74">
        <v>13</v>
      </c>
      <c r="H8" s="67">
        <f>IF(Tour1=1,IF(F7&gt;F8,E7,E8),"")</f>
        <v>0</v>
      </c>
      <c r="I8" s="68"/>
      <c r="J8" s="82"/>
      <c r="K8" s="58"/>
      <c r="L8" s="77" t="s">
        <v>189</v>
      </c>
      <c r="M8" s="69"/>
      <c r="N8" s="80"/>
      <c r="O8" s="58"/>
      <c r="Q8" s="62"/>
      <c r="R8" s="58"/>
      <c r="S8" s="3"/>
    </row>
    <row r="9" spans="1:19" ht="20.25" customHeight="1" thickBot="1" thickTop="1">
      <c r="A9" s="63">
        <v>7</v>
      </c>
      <c r="B9" s="79"/>
      <c r="C9" s="65"/>
      <c r="D9" s="66">
        <v>29</v>
      </c>
      <c r="E9" s="67">
        <f t="shared" si="0"/>
        <v>0</v>
      </c>
      <c r="F9" s="68"/>
      <c r="G9" s="75">
        <v>4</v>
      </c>
      <c r="H9" s="72" t="str">
        <f>IF(Tour1=1,IF(F9&gt;F10,E9,E10),"")</f>
        <v>DUBRAY JUSTINE</v>
      </c>
      <c r="I9" s="73"/>
      <c r="J9" s="3"/>
      <c r="K9" s="58"/>
      <c r="L9" s="3"/>
      <c r="M9" s="69"/>
      <c r="N9" s="80"/>
      <c r="O9" s="58"/>
      <c r="Q9" s="62"/>
      <c r="R9" s="58"/>
      <c r="S9" s="3"/>
    </row>
    <row r="10" spans="1:19" ht="20.25" customHeight="1" thickBot="1" thickTop="1">
      <c r="A10" s="63">
        <v>8</v>
      </c>
      <c r="B10" s="79"/>
      <c r="C10" s="65"/>
      <c r="D10" s="66">
        <v>4</v>
      </c>
      <c r="E10" s="72" t="str">
        <f t="shared" si="0"/>
        <v>DUBRAY JUSTINE</v>
      </c>
      <c r="F10" s="73"/>
      <c r="G10" s="55"/>
      <c r="H10" s="77" t="s">
        <v>170</v>
      </c>
      <c r="I10" s="69"/>
      <c r="J10" s="3"/>
      <c r="K10" s="58"/>
      <c r="L10" s="3"/>
      <c r="M10" s="69"/>
      <c r="N10" s="3"/>
      <c r="O10" s="78">
        <v>4</v>
      </c>
      <c r="P10" s="67" t="str">
        <f>IF(Tour3=1,IF(M6&gt;M7,L6,L7),"")</f>
        <v>ROCACHER NATASHA</v>
      </c>
      <c r="Q10" s="68">
        <v>0</v>
      </c>
      <c r="R10" s="58"/>
      <c r="S10" s="3"/>
    </row>
    <row r="11" spans="1:19" ht="20.25" customHeight="1" thickBot="1" thickTop="1">
      <c r="A11" s="63">
        <v>9</v>
      </c>
      <c r="B11" s="79"/>
      <c r="C11" s="65"/>
      <c r="D11" s="66">
        <v>24</v>
      </c>
      <c r="E11" s="67">
        <f t="shared" si="0"/>
        <v>0</v>
      </c>
      <c r="F11" s="68"/>
      <c r="G11" s="55"/>
      <c r="H11" s="3"/>
      <c r="I11" s="69"/>
      <c r="J11" s="3"/>
      <c r="K11" s="58"/>
      <c r="L11" s="3"/>
      <c r="M11" s="69"/>
      <c r="N11" s="80"/>
      <c r="O11" s="81">
        <v>1</v>
      </c>
      <c r="P11" s="72" t="str">
        <f>IF(Tour3=1,IF(M14&gt;M15,L14,L15),"")</f>
        <v>FROGER LISA</v>
      </c>
      <c r="Q11" s="73">
        <v>6</v>
      </c>
      <c r="R11" s="83"/>
      <c r="S11" s="3"/>
    </row>
    <row r="12" spans="1:19" ht="20.25" customHeight="1" thickBot="1" thickTop="1">
      <c r="A12" s="63">
        <v>10</v>
      </c>
      <c r="B12" s="79"/>
      <c r="C12" s="65"/>
      <c r="D12" s="66">
        <v>9</v>
      </c>
      <c r="E12" s="72">
        <f t="shared" si="0"/>
        <v>0</v>
      </c>
      <c r="F12" s="73"/>
      <c r="G12" s="74">
        <v>9</v>
      </c>
      <c r="H12" s="67">
        <f>IF(Tour1=1,IF(F11&gt;F12,E11,E12),"")</f>
        <v>0</v>
      </c>
      <c r="I12" s="68"/>
      <c r="J12" s="3"/>
      <c r="K12" s="58"/>
      <c r="L12" s="3"/>
      <c r="M12" s="69"/>
      <c r="N12" s="80"/>
      <c r="O12" s="58"/>
      <c r="P12" s="77" t="s">
        <v>191</v>
      </c>
      <c r="Q12" s="69"/>
      <c r="R12" s="84"/>
      <c r="S12" s="3"/>
    </row>
    <row r="13" spans="1:19" ht="20.25" customHeight="1" thickBot="1" thickTop="1">
      <c r="A13" s="63">
        <v>11</v>
      </c>
      <c r="B13" s="85"/>
      <c r="C13" s="65"/>
      <c r="D13" s="66">
        <v>25</v>
      </c>
      <c r="E13" s="67">
        <f t="shared" si="0"/>
        <v>0</v>
      </c>
      <c r="F13" s="68"/>
      <c r="G13" s="75">
        <v>8</v>
      </c>
      <c r="H13" s="72">
        <f>IF(Tour1=1,IF(F13&gt;F14,E13,E14),"")</f>
        <v>0</v>
      </c>
      <c r="I13" s="73"/>
      <c r="J13" s="76"/>
      <c r="K13" s="58"/>
      <c r="L13" s="3"/>
      <c r="M13" s="69"/>
      <c r="N13" s="80"/>
      <c r="O13" s="58"/>
      <c r="P13" s="3"/>
      <c r="Q13" s="69"/>
      <c r="R13" s="84"/>
      <c r="S13" s="3"/>
    </row>
    <row r="14" spans="1:19" ht="20.25" customHeight="1" thickBot="1" thickTop="1">
      <c r="A14" s="63">
        <v>12</v>
      </c>
      <c r="B14" s="79"/>
      <c r="C14" s="65"/>
      <c r="D14" s="66">
        <v>8</v>
      </c>
      <c r="E14" s="72">
        <f t="shared" si="0"/>
        <v>0</v>
      </c>
      <c r="F14" s="73"/>
      <c r="G14" s="55"/>
      <c r="H14" s="77" t="s">
        <v>170</v>
      </c>
      <c r="I14" s="69"/>
      <c r="J14" s="3"/>
      <c r="K14" s="78">
        <v>8</v>
      </c>
      <c r="L14" s="86">
        <f>IF(Tour2=1,IF(I12&gt;I13,H12,H13),"")</f>
        <v>0</v>
      </c>
      <c r="M14" s="87">
        <v>0</v>
      </c>
      <c r="N14" s="82"/>
      <c r="O14" s="58"/>
      <c r="P14" s="3"/>
      <c r="Q14" s="69"/>
      <c r="R14" s="84"/>
      <c r="S14" s="3"/>
    </row>
    <row r="15" spans="1:19" ht="20.25" customHeight="1" thickBot="1" thickTop="1">
      <c r="A15" s="63">
        <v>13</v>
      </c>
      <c r="B15" s="79"/>
      <c r="C15" s="65"/>
      <c r="D15" s="66">
        <v>17</v>
      </c>
      <c r="E15" s="67">
        <f t="shared" si="0"/>
        <v>0</v>
      </c>
      <c r="F15" s="68"/>
      <c r="G15" s="55"/>
      <c r="H15" s="3"/>
      <c r="I15" s="69"/>
      <c r="J15" s="80"/>
      <c r="K15" s="81">
        <v>1</v>
      </c>
      <c r="L15" s="88" t="str">
        <f>IF(Tour2=1,IF(I16&gt;I17,H16,H17),"")</f>
        <v>FROGER LISA</v>
      </c>
      <c r="M15" s="89">
        <v>6</v>
      </c>
      <c r="N15" s="3"/>
      <c r="O15" s="58"/>
      <c r="P15" s="3"/>
      <c r="Q15" s="69"/>
      <c r="R15" s="84"/>
      <c r="S15" s="3"/>
    </row>
    <row r="16" spans="1:19" ht="20.25" customHeight="1" thickBot="1" thickTop="1">
      <c r="A16" s="63">
        <v>14</v>
      </c>
      <c r="B16" s="79"/>
      <c r="C16" s="65"/>
      <c r="D16" s="66">
        <v>16</v>
      </c>
      <c r="E16" s="72">
        <f t="shared" si="0"/>
        <v>0</v>
      </c>
      <c r="F16" s="73"/>
      <c r="G16" s="74">
        <v>16</v>
      </c>
      <c r="H16" s="67">
        <f>IF(Tour1=1,IF(F15&gt;F16,E15,E16),"")</f>
        <v>0</v>
      </c>
      <c r="I16" s="68"/>
      <c r="J16" s="82"/>
      <c r="K16" s="58"/>
      <c r="L16" s="77" t="s">
        <v>190</v>
      </c>
      <c r="M16" s="69"/>
      <c r="N16" s="3"/>
      <c r="O16" s="58"/>
      <c r="P16" s="3"/>
      <c r="Q16" s="69"/>
      <c r="R16" s="84"/>
      <c r="S16" s="3"/>
    </row>
    <row r="17" spans="1:19" ht="20.25" customHeight="1" thickBot="1" thickTop="1">
      <c r="A17" s="63">
        <v>15</v>
      </c>
      <c r="B17" s="79"/>
      <c r="C17" s="65"/>
      <c r="D17" s="66">
        <v>32</v>
      </c>
      <c r="E17" s="67">
        <f t="shared" si="0"/>
        <v>0</v>
      </c>
      <c r="F17" s="68"/>
      <c r="G17" s="75">
        <v>1</v>
      </c>
      <c r="H17" s="72" t="str">
        <f>IF(Tour1=1,IF(F17&gt;F18,E17,E18),"")</f>
        <v>FROGER LISA</v>
      </c>
      <c r="I17" s="73"/>
      <c r="J17" s="3"/>
      <c r="K17" s="58"/>
      <c r="L17" s="3"/>
      <c r="M17" s="69"/>
      <c r="N17" s="3"/>
      <c r="O17" s="58"/>
      <c r="P17" s="90" t="s">
        <v>172</v>
      </c>
      <c r="Q17" s="69"/>
      <c r="R17" s="84"/>
      <c r="S17" s="3"/>
    </row>
    <row r="18" spans="1:19" ht="20.25" customHeight="1" thickBot="1" thickTop="1">
      <c r="A18" s="63">
        <v>16</v>
      </c>
      <c r="B18" s="79"/>
      <c r="C18" s="65"/>
      <c r="D18" s="66">
        <v>1</v>
      </c>
      <c r="E18" s="72" t="str">
        <f t="shared" si="0"/>
        <v>FROGER LISA</v>
      </c>
      <c r="F18" s="73"/>
      <c r="G18" s="55"/>
      <c r="H18" s="91" t="s">
        <v>170</v>
      </c>
      <c r="I18" s="92"/>
      <c r="J18" s="93"/>
      <c r="K18" s="94"/>
      <c r="L18" s="93"/>
      <c r="M18" s="92"/>
      <c r="N18" s="93"/>
      <c r="O18" s="95"/>
      <c r="P18" s="67" t="str">
        <f>IF(Tour4=1,IF(Q10&gt;Q11,P10,P11),"")</f>
        <v>FROGER LISA</v>
      </c>
      <c r="Q18" s="68">
        <v>6</v>
      </c>
      <c r="R18" s="96">
        <v>1</v>
      </c>
      <c r="S18" s="97"/>
    </row>
    <row r="19" spans="1:19" ht="20.25" customHeight="1" thickBot="1" thickTop="1">
      <c r="A19" s="63">
        <v>17</v>
      </c>
      <c r="B19" s="79"/>
      <c r="C19" s="65"/>
      <c r="D19" s="66">
        <v>2</v>
      </c>
      <c r="E19" s="67" t="str">
        <f t="shared" si="0"/>
        <v>VERDIER LYLOO</v>
      </c>
      <c r="F19" s="68"/>
      <c r="G19" s="55"/>
      <c r="H19" s="98"/>
      <c r="I19" s="99"/>
      <c r="J19" s="98"/>
      <c r="K19" s="100"/>
      <c r="L19" s="98"/>
      <c r="M19" s="99"/>
      <c r="N19" s="98"/>
      <c r="O19" s="101"/>
      <c r="P19" s="72" t="str">
        <f>IF(Tour4=1,IF(Q27&gt;Q26,P27,P26),"")</f>
        <v>VERDIER LYLOO</v>
      </c>
      <c r="Q19" s="73">
        <v>0</v>
      </c>
      <c r="R19" s="102">
        <v>2</v>
      </c>
      <c r="S19" s="97"/>
    </row>
    <row r="20" spans="1:19" ht="20.25" customHeight="1" thickBot="1" thickTop="1">
      <c r="A20" s="63">
        <v>18</v>
      </c>
      <c r="B20" s="79"/>
      <c r="C20" s="65"/>
      <c r="D20" s="66">
        <v>31</v>
      </c>
      <c r="E20" s="72">
        <f t="shared" si="0"/>
        <v>0</v>
      </c>
      <c r="F20" s="73"/>
      <c r="G20" s="74">
        <v>2</v>
      </c>
      <c r="H20" s="67" t="str">
        <f>IF(Tour1=1,IF(F20&gt;F19,E20,E19),"")</f>
        <v>VERDIER LYLOO</v>
      </c>
      <c r="I20" s="68"/>
      <c r="J20" s="3"/>
      <c r="K20" s="58"/>
      <c r="L20" s="3"/>
      <c r="M20" s="69"/>
      <c r="N20" s="3"/>
      <c r="O20" s="58"/>
      <c r="P20" s="77" t="s">
        <v>192</v>
      </c>
      <c r="Q20" s="69"/>
      <c r="R20" s="84"/>
      <c r="S20" s="3"/>
    </row>
    <row r="21" spans="1:19" ht="20.25" customHeight="1" thickBot="1" thickTop="1">
      <c r="A21" s="63">
        <v>19</v>
      </c>
      <c r="B21" s="79"/>
      <c r="C21" s="65"/>
      <c r="D21" s="66">
        <v>15</v>
      </c>
      <c r="E21" s="67">
        <f t="shared" si="0"/>
        <v>0</v>
      </c>
      <c r="F21" s="68"/>
      <c r="G21" s="75">
        <v>15</v>
      </c>
      <c r="H21" s="72">
        <f>IF(Tour1=1,IF(F22&gt;F21,E22,E21),"")</f>
        <v>0</v>
      </c>
      <c r="I21" s="73"/>
      <c r="J21" s="76"/>
      <c r="K21" s="58"/>
      <c r="L21" s="3"/>
      <c r="M21" s="69"/>
      <c r="N21" s="3"/>
      <c r="O21" s="58"/>
      <c r="P21" s="90" t="s">
        <v>173</v>
      </c>
      <c r="Q21" s="69"/>
      <c r="R21" s="84"/>
      <c r="S21" s="3"/>
    </row>
    <row r="22" spans="1:19" ht="20.25" customHeight="1" thickBot="1" thickTop="1">
      <c r="A22" s="63">
        <v>20</v>
      </c>
      <c r="B22" s="79"/>
      <c r="C22" s="65"/>
      <c r="D22" s="66">
        <v>18</v>
      </c>
      <c r="E22" s="72">
        <f t="shared" si="0"/>
        <v>0</v>
      </c>
      <c r="F22" s="73"/>
      <c r="G22" s="55"/>
      <c r="H22" s="77" t="s">
        <v>170</v>
      </c>
      <c r="I22" s="69"/>
      <c r="J22" s="3"/>
      <c r="K22" s="78">
        <v>2</v>
      </c>
      <c r="L22" s="86" t="str">
        <f>IF(Tour2=1,IF(I21&gt;I20,H21,H20),"")</f>
        <v>VERDIER LYLOO</v>
      </c>
      <c r="M22" s="87">
        <v>6</v>
      </c>
      <c r="N22" s="3"/>
      <c r="O22" s="58"/>
      <c r="P22" s="67" t="str">
        <f>IF(Tour4=1,IF(Q10&gt;Q11,P11,P10),"")</f>
        <v>ROCACHER NATASHA</v>
      </c>
      <c r="Q22" s="68">
        <v>0</v>
      </c>
      <c r="R22" s="84"/>
      <c r="S22" s="3"/>
    </row>
    <row r="23" spans="1:19" ht="20.25" customHeight="1" thickBot="1" thickTop="1">
      <c r="A23" s="63">
        <v>21</v>
      </c>
      <c r="B23" s="85"/>
      <c r="C23" s="65"/>
      <c r="D23" s="66">
        <v>7</v>
      </c>
      <c r="E23" s="67">
        <f t="shared" si="0"/>
        <v>0</v>
      </c>
      <c r="F23" s="68"/>
      <c r="G23" s="55"/>
      <c r="H23" s="3"/>
      <c r="I23" s="69"/>
      <c r="J23" s="80"/>
      <c r="K23" s="81">
        <v>7</v>
      </c>
      <c r="L23" s="88">
        <f>IF(Tour2=1,IF(I25&gt;I24,H25,H24),"")</f>
        <v>0</v>
      </c>
      <c r="M23" s="89">
        <v>0</v>
      </c>
      <c r="N23" s="76"/>
      <c r="O23" s="58"/>
      <c r="P23" s="72" t="str">
        <f>IF(Tour4=1,IF(Q26&lt;Q27,P26,P27),"")</f>
        <v>FLOHIC CAMILLE</v>
      </c>
      <c r="Q23" s="73">
        <v>6</v>
      </c>
      <c r="R23" s="84"/>
      <c r="S23" s="3"/>
    </row>
    <row r="24" spans="1:19" ht="20.25" customHeight="1" thickBot="1" thickTop="1">
      <c r="A24" s="63">
        <v>22</v>
      </c>
      <c r="B24" s="79"/>
      <c r="C24" s="65"/>
      <c r="D24" s="66">
        <v>26</v>
      </c>
      <c r="E24" s="72">
        <f t="shared" si="0"/>
        <v>0</v>
      </c>
      <c r="F24" s="73"/>
      <c r="G24" s="74">
        <v>7</v>
      </c>
      <c r="H24" s="67">
        <f>IF(Tour1=1,IF(F24&gt;F23,E24,E23),"")</f>
        <v>0</v>
      </c>
      <c r="I24" s="68"/>
      <c r="J24" s="82"/>
      <c r="K24" s="58"/>
      <c r="L24" s="77" t="s">
        <v>191</v>
      </c>
      <c r="M24" s="69"/>
      <c r="N24" s="80"/>
      <c r="O24" s="58"/>
      <c r="P24" s="77" t="s">
        <v>191</v>
      </c>
      <c r="Q24" s="103"/>
      <c r="R24" s="84"/>
      <c r="S24" s="3"/>
    </row>
    <row r="25" spans="1:19" ht="20.25" customHeight="1" thickBot="1" thickTop="1">
      <c r="A25" s="63">
        <v>23</v>
      </c>
      <c r="B25" s="79"/>
      <c r="C25" s="65"/>
      <c r="D25" s="66">
        <v>10</v>
      </c>
      <c r="E25" s="67">
        <f t="shared" si="0"/>
        <v>0</v>
      </c>
      <c r="F25" s="68"/>
      <c r="G25" s="75">
        <v>10</v>
      </c>
      <c r="H25" s="72">
        <f>IF(Tour1=1,IF(F26&gt;F25,E26,E25),"")</f>
        <v>0</v>
      </c>
      <c r="I25" s="73"/>
      <c r="J25" s="3"/>
      <c r="K25" s="58"/>
      <c r="L25" s="3"/>
      <c r="M25" s="69"/>
      <c r="N25" s="80"/>
      <c r="O25" s="58"/>
      <c r="P25" s="104"/>
      <c r="Q25" s="69"/>
      <c r="R25" s="84"/>
      <c r="S25" s="3"/>
    </row>
    <row r="26" spans="1:19" ht="20.25" customHeight="1" thickBot="1" thickTop="1">
      <c r="A26" s="63">
        <v>24</v>
      </c>
      <c r="B26" s="85"/>
      <c r="C26" s="65"/>
      <c r="D26" s="66">
        <v>23</v>
      </c>
      <c r="E26" s="72">
        <f t="shared" si="0"/>
        <v>0</v>
      </c>
      <c r="F26" s="73"/>
      <c r="G26" s="55"/>
      <c r="H26" s="77" t="s">
        <v>170</v>
      </c>
      <c r="I26" s="69"/>
      <c r="J26" s="3"/>
      <c r="K26" s="58"/>
      <c r="L26" s="3"/>
      <c r="M26" s="69"/>
      <c r="N26" s="3"/>
      <c r="O26" s="78">
        <v>2</v>
      </c>
      <c r="P26" s="67" t="str">
        <f>IF(Tour3=1,IF(M23&gt;M22,L23,L22),"")</f>
        <v>VERDIER LYLOO</v>
      </c>
      <c r="Q26" s="68">
        <v>7</v>
      </c>
      <c r="R26" s="105"/>
      <c r="S26" s="3"/>
    </row>
    <row r="27" spans="1:19" ht="20.25" customHeight="1" thickBot="1" thickTop="1">
      <c r="A27" s="63">
        <v>25</v>
      </c>
      <c r="B27" s="79"/>
      <c r="C27" s="65"/>
      <c r="D27" s="66">
        <v>3</v>
      </c>
      <c r="E27" s="67" t="str">
        <f t="shared" si="0"/>
        <v>FLOHIC CAMILLE</v>
      </c>
      <c r="F27" s="68"/>
      <c r="G27" s="55"/>
      <c r="H27" s="3"/>
      <c r="I27" s="69"/>
      <c r="J27" s="3"/>
      <c r="K27" s="58"/>
      <c r="L27" s="3"/>
      <c r="M27" s="69"/>
      <c r="N27" s="80"/>
      <c r="O27" s="81">
        <v>3</v>
      </c>
      <c r="P27" s="72" t="str">
        <f>IF(Tour3=1,IF(M31&gt;M30,L31,L30),"")</f>
        <v>FLOHIC CAMILLE</v>
      </c>
      <c r="Q27" s="73">
        <v>1</v>
      </c>
      <c r="R27" s="58"/>
      <c r="S27" s="3"/>
    </row>
    <row r="28" spans="1:19" ht="20.25" customHeight="1" thickBot="1" thickTop="1">
      <c r="A28" s="63">
        <v>26</v>
      </c>
      <c r="B28" s="79"/>
      <c r="C28" s="65"/>
      <c r="D28" s="66">
        <v>30</v>
      </c>
      <c r="E28" s="72">
        <f t="shared" si="0"/>
        <v>0</v>
      </c>
      <c r="F28" s="73"/>
      <c r="G28" s="74">
        <v>3</v>
      </c>
      <c r="H28" s="67" t="str">
        <f>IF(Tour1=1,IF(F28&gt;F27,E28,E27),"")</f>
        <v>FLOHIC CAMILLE</v>
      </c>
      <c r="I28" s="68"/>
      <c r="J28" s="3"/>
      <c r="K28" s="58"/>
      <c r="L28" s="3"/>
      <c r="M28" s="69"/>
      <c r="N28" s="80"/>
      <c r="O28" s="58"/>
      <c r="P28" s="77" t="s">
        <v>192</v>
      </c>
      <c r="Q28" s="69"/>
      <c r="R28" s="58"/>
      <c r="S28" s="3"/>
    </row>
    <row r="29" spans="1:19" ht="20.25" customHeight="1" thickBot="1" thickTop="1">
      <c r="A29" s="63">
        <v>27</v>
      </c>
      <c r="B29" s="85"/>
      <c r="C29" s="65"/>
      <c r="D29" s="66">
        <v>14</v>
      </c>
      <c r="E29" s="67">
        <f t="shared" si="0"/>
        <v>0</v>
      </c>
      <c r="F29" s="68"/>
      <c r="G29" s="75">
        <v>14</v>
      </c>
      <c r="H29" s="72">
        <f>IF(Tour1=1,IF(F30&gt;F29,E30,E29),"")</f>
        <v>0</v>
      </c>
      <c r="I29" s="73"/>
      <c r="J29" s="76"/>
      <c r="K29" s="58"/>
      <c r="L29" s="3"/>
      <c r="M29" s="69"/>
      <c r="N29" s="80"/>
      <c r="O29" s="58"/>
      <c r="P29" s="3"/>
      <c r="Q29" s="69"/>
      <c r="R29" s="58"/>
      <c r="S29" s="3"/>
    </row>
    <row r="30" spans="1:19" ht="20.25" customHeight="1" thickBot="1" thickTop="1">
      <c r="A30" s="63">
        <v>28</v>
      </c>
      <c r="B30" s="85"/>
      <c r="C30" s="65"/>
      <c r="D30" s="66">
        <v>19</v>
      </c>
      <c r="E30" s="72">
        <f t="shared" si="0"/>
        <v>0</v>
      </c>
      <c r="F30" s="73"/>
      <c r="G30" s="55"/>
      <c r="H30" s="77" t="s">
        <v>170</v>
      </c>
      <c r="I30" s="69"/>
      <c r="J30" s="3"/>
      <c r="K30" s="78">
        <v>3</v>
      </c>
      <c r="L30" s="86" t="str">
        <f>IF(Tour2=1,IF(I29&gt;I28,H29,H28),"")</f>
        <v>FLOHIC CAMILLE</v>
      </c>
      <c r="M30" s="87">
        <v>6</v>
      </c>
      <c r="N30" s="82"/>
      <c r="O30" s="58"/>
      <c r="P30" s="3"/>
      <c r="Q30" s="69"/>
      <c r="R30" s="58"/>
      <c r="S30" s="3"/>
    </row>
    <row r="31" spans="1:19" ht="20.25" customHeight="1" thickBot="1" thickTop="1">
      <c r="A31" s="63">
        <v>29</v>
      </c>
      <c r="B31" s="85"/>
      <c r="C31" s="65"/>
      <c r="D31" s="66">
        <v>6</v>
      </c>
      <c r="E31" s="67">
        <f t="shared" si="0"/>
        <v>0</v>
      </c>
      <c r="F31" s="68"/>
      <c r="G31" s="55"/>
      <c r="H31" s="3"/>
      <c r="I31" s="69"/>
      <c r="J31" s="80"/>
      <c r="K31" s="81">
        <v>6</v>
      </c>
      <c r="L31" s="88">
        <f>IF(Tour2=1,IF(I33&gt;I32,H33,H32),"")</f>
        <v>0</v>
      </c>
      <c r="M31" s="89">
        <v>0</v>
      </c>
      <c r="N31" s="3"/>
      <c r="O31" s="58"/>
      <c r="P31" s="3"/>
      <c r="Q31" s="69"/>
      <c r="R31" s="58"/>
      <c r="S31" s="3"/>
    </row>
    <row r="32" spans="1:19" ht="20.25" customHeight="1" thickBot="1" thickTop="1">
      <c r="A32" s="63">
        <v>30</v>
      </c>
      <c r="B32" s="85"/>
      <c r="C32" s="65"/>
      <c r="D32" s="66">
        <v>27</v>
      </c>
      <c r="E32" s="72">
        <f t="shared" si="0"/>
        <v>0</v>
      </c>
      <c r="F32" s="73"/>
      <c r="G32" s="74">
        <v>6</v>
      </c>
      <c r="H32" s="67">
        <f>IF(Tour1=1,IF(F32&gt;F31,E32,E31),"")</f>
        <v>0</v>
      </c>
      <c r="I32" s="68"/>
      <c r="J32" s="82"/>
      <c r="K32" s="58"/>
      <c r="L32" s="77" t="s">
        <v>192</v>
      </c>
      <c r="M32" s="69"/>
      <c r="N32" s="3"/>
      <c r="O32" s="58"/>
      <c r="P32" s="3"/>
      <c r="Q32" s="69"/>
      <c r="R32" s="58"/>
      <c r="S32" s="3"/>
    </row>
    <row r="33" spans="1:19" ht="20.25" customHeight="1" thickBot="1" thickTop="1">
      <c r="A33" s="63">
        <v>31</v>
      </c>
      <c r="B33" s="85"/>
      <c r="C33" s="65"/>
      <c r="D33" s="66">
        <v>11</v>
      </c>
      <c r="E33" s="67">
        <f t="shared" si="0"/>
        <v>0</v>
      </c>
      <c r="F33" s="68"/>
      <c r="G33" s="75">
        <v>11</v>
      </c>
      <c r="H33" s="72">
        <f>IF(Tour1=1,IF(F34&gt;F33,E34,E33),"")</f>
        <v>0</v>
      </c>
      <c r="I33" s="73"/>
      <c r="J33" s="3"/>
      <c r="K33" s="58"/>
      <c r="L33" s="3"/>
      <c r="M33" s="69"/>
      <c r="N33" s="3"/>
      <c r="O33" s="58"/>
      <c r="P33" s="3"/>
      <c r="Q33" s="69"/>
      <c r="R33" s="58"/>
      <c r="S33" s="3"/>
    </row>
    <row r="34" spans="1:19" ht="20.25" customHeight="1" thickBot="1">
      <c r="A34" s="63">
        <v>32</v>
      </c>
      <c r="B34" s="85"/>
      <c r="C34" s="65"/>
      <c r="D34" s="66">
        <v>22</v>
      </c>
      <c r="E34" s="72">
        <f t="shared" si="0"/>
        <v>0</v>
      </c>
      <c r="F34" s="73"/>
      <c r="G34" s="106"/>
      <c r="H34" s="107" t="s">
        <v>170</v>
      </c>
      <c r="I34" s="108"/>
      <c r="J34" s="3"/>
      <c r="K34" s="58"/>
      <c r="L34" s="3"/>
      <c r="M34" s="69"/>
      <c r="N34" s="3"/>
      <c r="O34" s="58"/>
      <c r="P34" s="3"/>
      <c r="Q34" s="69"/>
      <c r="R34" s="58"/>
      <c r="S34" s="3"/>
    </row>
    <row r="35" spans="1:19" ht="13.5" thickTop="1">
      <c r="A35" s="38"/>
      <c r="C35" s="38"/>
      <c r="D35" s="109"/>
      <c r="E35" s="107"/>
      <c r="F35" s="62"/>
      <c r="G35" s="55"/>
      <c r="H35" s="107"/>
      <c r="I35" s="62"/>
      <c r="J35" s="3"/>
      <c r="K35" s="58"/>
      <c r="M35" s="62"/>
      <c r="O35" s="110"/>
      <c r="Q35" s="62"/>
      <c r="R35" s="58"/>
      <c r="S35" s="3"/>
    </row>
    <row r="36" spans="1:19" ht="12.75">
      <c r="A36" s="63"/>
      <c r="B36" s="63"/>
      <c r="C36" s="63"/>
      <c r="D36" s="111"/>
      <c r="E36" s="112" t="s">
        <v>174</v>
      </c>
      <c r="F36" s="113"/>
      <c r="G36" s="114"/>
      <c r="H36" s="112" t="s">
        <v>98</v>
      </c>
      <c r="I36" s="113"/>
      <c r="J36" s="60"/>
      <c r="K36" s="114"/>
      <c r="L36" s="112" t="s">
        <v>99</v>
      </c>
      <c r="M36" s="113"/>
      <c r="N36" s="63"/>
      <c r="O36" s="111"/>
      <c r="P36" s="63" t="s">
        <v>175</v>
      </c>
      <c r="Q36" s="113"/>
      <c r="R36" s="114"/>
      <c r="S36" s="60"/>
    </row>
  </sheetData>
  <sheetProtection/>
  <mergeCells count="4">
    <mergeCell ref="J1:L1"/>
    <mergeCell ref="P3:Q3"/>
    <mergeCell ref="P4:Q4"/>
    <mergeCell ref="P5:Q5"/>
  </mergeCells>
  <printOptions/>
  <pageMargins left="0.5905511811023623" right="0.5905511811023623" top="0.5905511811023623" bottom="0.7874015748031497" header="0.5118110236220472" footer="0.5118110236220472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eric.birre@wanadoo.fr</dc:creator>
  <cp:keywords/>
  <dc:description/>
  <cp:lastModifiedBy>Welsch, Michael (Nokia - FR)</cp:lastModifiedBy>
  <cp:lastPrinted>2018-02-24T17:42:45Z</cp:lastPrinted>
  <dcterms:created xsi:type="dcterms:W3CDTF">2018-02-18T23:03:44Z</dcterms:created>
  <dcterms:modified xsi:type="dcterms:W3CDTF">2018-02-27T07:14:53Z</dcterms:modified>
  <cp:category/>
  <cp:version/>
  <cp:contentType/>
  <cp:contentStatus/>
</cp:coreProperties>
</file>